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5180" windowHeight="8010" activeTab="1"/>
  </bookViews>
  <sheets>
    <sheet name="Расходы" sheetId="1" r:id="rId1"/>
    <sheet name="доходы" sheetId="2" r:id="rId2"/>
    <sheet name="КОСГУ" sheetId="3" r:id="rId3"/>
  </sheets>
  <definedNames/>
  <calcPr fullCalcOnLoad="1"/>
</workbook>
</file>

<file path=xl/sharedStrings.xml><?xml version="1.0" encoding="utf-8"?>
<sst xmlns="http://schemas.openxmlformats.org/spreadsheetml/2006/main" count="2063" uniqueCount="725">
  <si>
    <t>Код раздела, подраздела</t>
  </si>
  <si>
    <t>1.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</si>
  <si>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</si>
  <si>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</si>
  <si>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</si>
  <si>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0102</t>
  </si>
  <si>
    <t>1.1.1.1.</t>
  </si>
  <si>
    <t>Выполнение функций органами муниципального образования</t>
  </si>
  <si>
    <t>0020101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</si>
  <si>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</si>
  <si>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</si>
  <si>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</si>
  <si>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</si>
  <si>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Расходы на содержание и обеспечение деятельности депутатов Муниципального Совета</t>
  </si>
  <si>
    <t>0020201</t>
  </si>
  <si>
    <t>1.2.1.1.</t>
  </si>
  <si>
    <t>1.2.2.</t>
  </si>
  <si>
    <t>Расходы на денежную компенсацию депутатам, работающим на непостоянной основе</t>
  </si>
  <si>
    <t>1.2.2.1.</t>
  </si>
  <si>
    <t>0020202</t>
  </si>
  <si>
    <t>1.2.3.</t>
  </si>
  <si>
    <t>Расходы на содержание и обеспечение деятельности аппарата Муниципального Совета</t>
  </si>
  <si>
    <t>1.2.3.1.</t>
  </si>
  <si>
    <t>0020300</t>
  </si>
  <si>
    <t>1.3.</t>
  </si>
  <si>
    <t>Другие общегосударственные вопросы</t>
  </si>
  <si>
    <t>1.3.1.</t>
  </si>
  <si>
    <t>1.3.1.1.</t>
  </si>
  <si>
    <t>2.</t>
  </si>
  <si>
    <t>0104</t>
  </si>
  <si>
    <t>Расходы на содержание и обеспечение деятельности главы местной администрации</t>
  </si>
  <si>
    <t>0020401</t>
  </si>
  <si>
    <t>Расходы на содержание и обеспечение деятельности местной администрации муниципального образования город Петергоф</t>
  </si>
  <si>
    <t>0020501</t>
  </si>
  <si>
    <t>Расходы на содержание и обеспечение деятельности отдела опеки и попечительства, выполняющего отдельные государственные полномочия Санкт-Петербурга, за счет средств субвенции</t>
  </si>
  <si>
    <t>Выполнение отдельных государственных полномочий за счет субвенций из фонда компенсаций Санкт-Петербурга</t>
  </si>
  <si>
    <t>Расходы на составление протоколов об административных правонарушениях за счет  средств субвенции</t>
  </si>
  <si>
    <t>0020503</t>
  </si>
  <si>
    <t>Резервные фонды</t>
  </si>
  <si>
    <t>Резервный фонд</t>
  </si>
  <si>
    <t>0700100</t>
  </si>
  <si>
    <t>Расходы по формированию архивных фондов органов местного самоуправления</t>
  </si>
  <si>
    <t>0900100</t>
  </si>
  <si>
    <t>Расходы на проведение публичных слушаний и собраний граждан</t>
  </si>
  <si>
    <t>0920300</t>
  </si>
  <si>
    <t>0920400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</si>
  <si>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</si>
  <si>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</si>
  <si>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2190100</t>
  </si>
  <si>
    <t>2190200</t>
  </si>
  <si>
    <t>ОБЩЕГОСУДАРСТВЕННЫЕ ВОПРОСЫ</t>
  </si>
  <si>
    <t>I.</t>
  </si>
  <si>
    <t>0100</t>
  </si>
  <si>
    <t>1.3.2.</t>
  </si>
  <si>
    <t>1.3.3.</t>
  </si>
  <si>
    <t>1.3.3.1.</t>
  </si>
  <si>
    <t>1.3.4.</t>
  </si>
  <si>
    <t>НАЦИОНАЛЬНАЯ БЕЗОПАСНОСТЬ И ПРАВООХРАНИТЕЛЬНАЯ ДЕЯТЕЛЬНОСТЬ</t>
  </si>
  <si>
    <t>0300</t>
  </si>
  <si>
    <t>3.</t>
  </si>
  <si>
    <t>НАЦИОНАЛЬНАЯ ЭКОНОМИКА</t>
  </si>
  <si>
    <t>0400</t>
  </si>
  <si>
    <t>4.</t>
  </si>
  <si>
    <t>3.2.</t>
  </si>
  <si>
    <t>Связь и информатика</t>
  </si>
  <si>
    <t>0410</t>
  </si>
  <si>
    <t>3.2.1.</t>
  </si>
  <si>
    <t>3.2.1.1.</t>
  </si>
  <si>
    <t>Другие  вопросы в области национальной экономики</t>
  </si>
  <si>
    <t>0412</t>
  </si>
  <si>
    <t>ЖИЛИЩНО-КОММУНАЛЬНОЕ  ХОЗЯЙСТВО</t>
  </si>
  <si>
    <t>0500</t>
  </si>
  <si>
    <t>БЛАГОУСТРОЙСТВО</t>
  </si>
  <si>
    <t>0503</t>
  </si>
  <si>
    <t>4.1.1.</t>
  </si>
  <si>
    <t>4.1.1.1.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</si>
  <si>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</si>
  <si>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</si>
  <si>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Обустройство, содержание и уборка территорий спортивных площадок</t>
  </si>
  <si>
    <t xml:space="preserve">Ликвидация несанкционированных свалок бытовых отходов и мусора </t>
  </si>
  <si>
    <t>ОХРАНА ОКРУЖАЮЩЕЙ СРЕДЫ</t>
  </si>
  <si>
    <t>Участие в мероприятиях по охране окружающей среды в границах муниципального образования</t>
  </si>
  <si>
    <t>0600</t>
  </si>
  <si>
    <t>0605</t>
  </si>
  <si>
    <t>5.</t>
  </si>
  <si>
    <t>ОБРАЗОВАНИЕ</t>
  </si>
  <si>
    <t>5.1.</t>
  </si>
  <si>
    <t>Молодежная политика и оздоровление детей</t>
  </si>
  <si>
    <t>0700</t>
  </si>
  <si>
    <t>0707</t>
  </si>
  <si>
    <t>5.1.1.</t>
  </si>
  <si>
    <t>5.1.1.1.</t>
  </si>
  <si>
    <t>6.</t>
  </si>
  <si>
    <t>0800</t>
  </si>
  <si>
    <t>6.1.</t>
  </si>
  <si>
    <t>Культура</t>
  </si>
  <si>
    <t>0801</t>
  </si>
  <si>
    <t>6.1.1.</t>
  </si>
  <si>
    <t>6.1.1.1.</t>
  </si>
  <si>
    <t>Выполнение функций бюджетными учреждениями</t>
  </si>
  <si>
    <t>6.1.2.</t>
  </si>
  <si>
    <t>6.1.2.1.</t>
  </si>
  <si>
    <t>Периодическая печать и издательства</t>
  </si>
  <si>
    <t xml:space="preserve">Выполнение функций бюджетными учреждениями </t>
  </si>
  <si>
    <t>7.</t>
  </si>
  <si>
    <t>7.1.</t>
  </si>
  <si>
    <t>7.1.1.</t>
  </si>
  <si>
    <t>7.1.1.1.</t>
  </si>
  <si>
    <t>7.1.2.</t>
  </si>
  <si>
    <t>Содержание муниципального учреждения г. Петергоф "Спортивно-оздоровительный центр"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</si>
  <si>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</si>
  <si>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</si>
  <si>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</si>
  <si>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</si>
  <si>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</si>
  <si>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</si>
  <si>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Расходы на содержание ребенка в семье опекуна и приемной семье</t>
  </si>
  <si>
    <t>8.1.1.1.</t>
  </si>
  <si>
    <t>8.1.2.</t>
  </si>
  <si>
    <t>8.1.2.1.</t>
  </si>
  <si>
    <t>Муниципальная целевая  программа "Участие в профилактике терроризма и экстремизма, а также минимизации и (или) ликвидации последствий терроризма и экстремизма на территории муниципального образования"</t>
  </si>
  <si>
    <t>7950100</t>
  </si>
  <si>
    <t>Содержание муниципального учреждения "Редакция газеты "Муниципальная перспектива"</t>
  </si>
  <si>
    <t>Содержание муниципального учреждения "ТО "Школа Канторум"</t>
  </si>
  <si>
    <t xml:space="preserve">Уборка территорий,водных акваторий, тупиков и проездов </t>
  </si>
  <si>
    <t>Выполнение мероприятий по решению вопросов местного значения за счет субсидий из фонда софинансирования  расходов местных бюджетов</t>
  </si>
  <si>
    <t>Код ГРБС</t>
  </si>
  <si>
    <t>Наименование</t>
  </si>
  <si>
    <t>Номер</t>
  </si>
  <si>
    <t>МУНИЦИПАЛЬНЫЙ СОВЕТ МУНИЦИПАЛЬНОГО ОБРАЗОВАНИЯ ГОРОД ПЕТЕРГОФ</t>
  </si>
  <si>
    <t>0920100</t>
  </si>
  <si>
    <t xml:space="preserve">МЕСТНАЯ АДМИНИСТРАЦИЯ МУНИЦИПАЛЬНОГО ОБРАЗОВАНИЯ ГОРОД ПЕТЕРГОФ </t>
  </si>
  <si>
    <t>2.1.</t>
  </si>
  <si>
    <t>2.1.1.</t>
  </si>
  <si>
    <t>2.1.1.1.</t>
  </si>
  <si>
    <t>2.1.2.</t>
  </si>
  <si>
    <t>2.1.2.1.</t>
  </si>
  <si>
    <t>II.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</si>
  <si>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</si>
  <si>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1.1.2.</t>
  </si>
  <si>
    <t>1.1.2.1</t>
  </si>
  <si>
    <t>1.3.2.1.</t>
  </si>
  <si>
    <t>Выполнение оформления к праздничным мероприятиям на территории муниципального образования</t>
  </si>
  <si>
    <t>Организация и осуществление уборки и санитарной очистки территорий, за исключением земельных участков, обеспечение уборки и санитарной очистки которых осуществляется гражданами и юридическими лицами либо отнесено к полномочиям исполнительных органов государственной власти Санкт-Петербурга</t>
  </si>
  <si>
    <t>Расходы на оплату взносов в Совет муниципальных образований Санкт-Петербурга, Ассоциацию МО городов и поселков</t>
  </si>
  <si>
    <t>Функционирование Правительствва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</si>
  <si>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охраны окружающей среды</t>
  </si>
  <si>
    <t>Муниципальная целевая программа " Петергоф- город цветов"</t>
  </si>
  <si>
    <t>Муниципальная целевая программа "Создание зон отдыха"</t>
  </si>
  <si>
    <t>1.3.4.1.</t>
  </si>
  <si>
    <t>1.3.5.</t>
  </si>
  <si>
    <t>1.3.5.1.</t>
  </si>
  <si>
    <t>0113</t>
  </si>
  <si>
    <t>0111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</si>
  <si>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</si>
  <si>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</si>
  <si>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</si>
  <si>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2.2.1.</t>
  </si>
  <si>
    <t>2.2.1.1.</t>
  </si>
  <si>
    <t>ФИЗИЧЕСКАЯ КУЛЬТУРА И СПОРТ</t>
  </si>
  <si>
    <t>1100</t>
  </si>
  <si>
    <t>1105</t>
  </si>
  <si>
    <t>9.</t>
  </si>
  <si>
    <t>СРЕДСТВА МАССОВОЙ ИНФОРМАЦИИ</t>
  </si>
  <si>
    <t>9.1.</t>
  </si>
  <si>
    <t>1202</t>
  </si>
  <si>
    <t>9.1.1.</t>
  </si>
  <si>
    <t>9.1.1.1.</t>
  </si>
  <si>
    <t>РАСХОДЫ ВСЕГО:</t>
  </si>
  <si>
    <t>7950200</t>
  </si>
  <si>
    <t>3.1.</t>
  </si>
  <si>
    <t>3.1.1.</t>
  </si>
  <si>
    <t>3.1.1.1.</t>
  </si>
  <si>
    <t>7.1.3.</t>
  </si>
  <si>
    <t>7.1.3.1.</t>
  </si>
  <si>
    <t>10.</t>
  </si>
  <si>
    <t>10.1.</t>
  </si>
  <si>
    <t>10.1.1.</t>
  </si>
  <si>
    <t>10.1.1.1.</t>
  </si>
  <si>
    <t>Организация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</si>
  <si>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>Муниципальная целевая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</si>
  <si>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Создание зон отдыха, в том числе обустройство, содержание и уборка территорий детских площадок</t>
  </si>
  <si>
    <t>Озеленение внутриквартальных территорий муниципального образования, в том числе организация работ по компенсационному 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объктов зеленых насаждений, защиту насаждений на указанных территориях, утверждение перечней территорий зеленых насаждений внутриквартального озеленения</t>
  </si>
  <si>
    <t>Организация 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</si>
  <si>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Расходы на выплату вознаграждения приемным родителям за счет субвенции</t>
  </si>
  <si>
    <t>Муниципальная целевая программа "Содержание муниципальной информационной службы"</t>
  </si>
  <si>
    <t>Организация дополнительных парковочных мест на дворовых территориях</t>
  </si>
  <si>
    <t>Оборудование контейнерных площадок на дворовых территориях</t>
  </si>
  <si>
    <t>Другие вопросы в области физической культуры и спорта</t>
  </si>
  <si>
    <t>8.1.3.</t>
  </si>
  <si>
    <t>8.1.3.1.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</si>
  <si>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</si>
  <si>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0920200</t>
  </si>
  <si>
    <t>Организация информирования, консультирования и содействия жителям МО по вопросам создания товариществ собственников жилья,формирования земельных участков, на которых расположены многоквартирные дома</t>
  </si>
  <si>
    <t>Содействие развитию малого бизнеса на территории муниципального образовния</t>
  </si>
  <si>
    <t xml:space="preserve">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</si>
  <si>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</si>
  <si>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санитарных рубок, удаление аварийных, больных деревьев</t>
  </si>
  <si>
    <t>Муниципальная целевая программа  "Осуществление благоустройства территории муниципального образования"</t>
  </si>
  <si>
    <t>1.1.3.</t>
  </si>
  <si>
    <t>1.1.3.1.</t>
  </si>
  <si>
    <t>Муниципальная целевая программа "Организация установки указателей с названиями улиц и номерами домов"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</si>
  <si>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</si>
  <si>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</si>
  <si>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</si>
  <si>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</si>
  <si>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</si>
  <si>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Расходы на содержание и обеспечение деятельности главы муниципального образования-председателя Муниципального Совета</t>
  </si>
  <si>
    <t>Муниципальная целевая программа "Участие в организации и финансировании временного трудоустройства 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образования,ищущих работу впервые; проведение оплачиваемых общественных работ; ярмарок вакансий и учебных рабочих  мест"</t>
  </si>
  <si>
    <t>Организация учета зеленых насаждений внутриквартального озеленения на территории муниципального образования</t>
  </si>
  <si>
    <t xml:space="preserve">   001</t>
  </si>
  <si>
    <t xml:space="preserve">  0020502</t>
  </si>
  <si>
    <t xml:space="preserve">   0020502</t>
  </si>
  <si>
    <t xml:space="preserve">  001</t>
  </si>
  <si>
    <t>1.3.2.4.</t>
  </si>
  <si>
    <t>Субсидии некоммерческим организациям</t>
  </si>
  <si>
    <t>019</t>
  </si>
  <si>
    <t>4.2.1.</t>
  </si>
  <si>
    <t>4.2.1.1.</t>
  </si>
  <si>
    <t>4.2.2.</t>
  </si>
  <si>
    <t>4.2.2.1.</t>
  </si>
  <si>
    <t>4.2.2.1.1.</t>
  </si>
  <si>
    <t>4.2.2.2.</t>
  </si>
  <si>
    <t>4.2.2.2.1.</t>
  </si>
  <si>
    <t>4.2.3.</t>
  </si>
  <si>
    <t>4.2.3.1.</t>
  </si>
  <si>
    <t>4.2.3.1.1.</t>
  </si>
  <si>
    <t>4.2.3.2.</t>
  </si>
  <si>
    <t>4.2.3.2.1.</t>
  </si>
  <si>
    <t>4.2.4.</t>
  </si>
  <si>
    <t>4.2.4.1.</t>
  </si>
  <si>
    <t>4.2.5.</t>
  </si>
  <si>
    <t>4.1., 4.2</t>
  </si>
  <si>
    <t>4.2.5.1.</t>
  </si>
  <si>
    <t>4.2.6.</t>
  </si>
  <si>
    <t xml:space="preserve">Массовый спорт </t>
  </si>
  <si>
    <t>1102</t>
  </si>
  <si>
    <t>Создание условий для развития на территории муниципального образования массового спорта</t>
  </si>
  <si>
    <t xml:space="preserve"> </t>
  </si>
  <si>
    <t>9.2.</t>
  </si>
  <si>
    <t>Спорт высших достижений</t>
  </si>
  <si>
    <t>1103</t>
  </si>
  <si>
    <t>9.2.1.</t>
  </si>
  <si>
    <t>Создание условий для развития на территории муниципального образования спорта высших достижений</t>
  </si>
  <si>
    <t>9.2.1.2</t>
  </si>
  <si>
    <t>9.3.</t>
  </si>
  <si>
    <t>9.3.1.</t>
  </si>
  <si>
    <t xml:space="preserve">КУЛЬТУРА,  КИНЕМАТОГРАФИЯ </t>
  </si>
  <si>
    <t>Муниципальная целевая программа "Организация установки указателей с названиями улиц и номерами домов"за счёт средств местного бюджета</t>
  </si>
  <si>
    <t>Муниципальная целевая программа "Организация установки указателей с названиями улиц и номерами домов" за счёт средств субсидии</t>
  </si>
  <si>
    <t>Муниципальная целевая программа "Осуществление благоустройства территории муниципального образования", за счёт средств местного бюджета</t>
  </si>
  <si>
    <t>Муниципальная целевая программа " Осуществление благоустройства территории муниципального образования", за счёт средств субсидии</t>
  </si>
  <si>
    <t>9.3.1.1.</t>
  </si>
  <si>
    <t xml:space="preserve">Исполнение местного бюджета </t>
  </si>
  <si>
    <t>% исполнения</t>
  </si>
  <si>
    <t>Утвержд. план на 2011 год тыс. руб.</t>
  </si>
  <si>
    <t>013</t>
  </si>
  <si>
    <t>№ п/п</t>
  </si>
  <si>
    <t>Код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</si>
  <si>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</si>
  <si>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</si>
  <si>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</si>
  <si>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</si>
  <si>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</si>
  <si>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</si>
  <si>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</si>
  <si>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1.1.1.2.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</si>
  <si>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</si>
  <si>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</si>
  <si>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</si>
  <si>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</si>
  <si>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</si>
  <si>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1.1.2.2.</t>
  </si>
  <si>
    <t>182 1 05 01022 01 0000 110</t>
  </si>
  <si>
    <t>Единый налог на вмененный доход для отдельных видов деятельности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</si>
  <si>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</si>
  <si>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</si>
  <si>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</si>
  <si>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000 1 06 00000 00 0000 000</t>
  </si>
  <si>
    <t>НАЛОГИ НА ИМУЩЕСТВО</t>
  </si>
  <si>
    <t>Налог на имущество физических лиц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</si>
  <si>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</si>
  <si>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</si>
  <si>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</si>
  <si>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</si>
  <si>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</si>
  <si>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</si>
  <si>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</si>
  <si>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</si>
  <si>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</si>
  <si>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</si>
  <si>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</si>
  <si>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</si>
  <si>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</si>
  <si>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</si>
  <si>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</si>
  <si>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000 1 13 00000 00 0000 000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</si>
  <si>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</si>
  <si>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</si>
  <si>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</si>
  <si>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</si>
  <si>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</si>
  <si>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</si>
  <si>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</si>
  <si>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</si>
  <si>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</si>
  <si>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</si>
  <si>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</si>
  <si>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</si>
  <si>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</si>
  <si>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</si>
  <si>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</si>
  <si>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</si>
  <si>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</si>
  <si>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000 2 00 00000 00 0000 000</t>
  </si>
  <si>
    <t>БЕЗВОЗМЕЗДНЫЕ ПОСТУПЛЕНИЯ</t>
  </si>
  <si>
    <t>000 2 02 00000 00 0000 000</t>
  </si>
  <si>
    <t>000 2 02 01001 00 0000 151</t>
  </si>
  <si>
    <t>Дотации на выравнивание бюджетной обеспеченности</t>
  </si>
  <si>
    <t>984 2 02 01001 03 0000 151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</si>
  <si>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</si>
  <si>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</si>
  <si>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</si>
  <si>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</si>
  <si>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984 2 02 02999 03 0000 151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</si>
  <si>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</si>
  <si>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</si>
  <si>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</si>
  <si>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</si>
  <si>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</si>
  <si>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984 2 02 03024 03 0100 151</t>
  </si>
  <si>
    <t>1.3.1.2.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</si>
  <si>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</si>
  <si>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</si>
  <si>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1.3.1.3.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</si>
  <si>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</si>
  <si>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</si>
  <si>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</si>
  <si>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</si>
  <si>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</si>
  <si>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</si>
  <si>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1.3.2.2.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</si>
  <si>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</si>
  <si>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</si>
  <si>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1.3.2.3.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</si>
  <si>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</si>
  <si>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</si>
  <si>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</si>
  <si>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Исполнение расходов местного бюджета</t>
  </si>
  <si>
    <t>Код ОСГУ</t>
  </si>
  <si>
    <t>Оплата труда и начисления на выплаты по оплате труда</t>
  </si>
  <si>
    <t>1.1.1.3.</t>
  </si>
  <si>
    <t>Заработная плата</t>
  </si>
  <si>
    <t>1.1.1.4.</t>
  </si>
  <si>
    <t>Прочие выплаты</t>
  </si>
  <si>
    <t>1.1.1.5.</t>
  </si>
  <si>
    <t>Начисления на выплаты по оплате труда</t>
  </si>
  <si>
    <t>1.1.1.6.</t>
  </si>
  <si>
    <t>Оплата работ, услуг</t>
  </si>
  <si>
    <t>1.1.1.7.</t>
  </si>
  <si>
    <t>Услуги связи</t>
  </si>
  <si>
    <t>1.1.1.8.</t>
  </si>
  <si>
    <t>Транспортные услуги</t>
  </si>
  <si>
    <t>1.2.1.2.</t>
  </si>
  <si>
    <t>1.2.1.3.</t>
  </si>
  <si>
    <t>1.2.1.4</t>
  </si>
  <si>
    <t>1.2.1.5.</t>
  </si>
  <si>
    <t>1.2.1.6.</t>
  </si>
  <si>
    <t>1.2.2.2.</t>
  </si>
  <si>
    <t>1.2.2.3.</t>
  </si>
  <si>
    <t>Прочие работы, услуги</t>
  </si>
  <si>
    <t>1.2.3.2.</t>
  </si>
  <si>
    <t>1.2.3.3.</t>
  </si>
  <si>
    <t>1.2.3.4.</t>
  </si>
  <si>
    <t>1.2.3.5.</t>
  </si>
  <si>
    <t>1.2.3.6.</t>
  </si>
  <si>
    <t>1.2.3.7.</t>
  </si>
  <si>
    <t>1.2.3.8.</t>
  </si>
  <si>
    <t>1.2.3.9.</t>
  </si>
  <si>
    <t xml:space="preserve">прочие расходы </t>
  </si>
  <si>
    <t>Прочие расходы</t>
  </si>
  <si>
    <t>290</t>
  </si>
  <si>
    <t>1.1.2.3.</t>
  </si>
  <si>
    <t>1.1.2.4.</t>
  </si>
  <si>
    <t>1.1.2.5.</t>
  </si>
  <si>
    <t>1.1.2.6.</t>
  </si>
  <si>
    <t>1.1.2.7.</t>
  </si>
  <si>
    <t>1.1.2.8.</t>
  </si>
  <si>
    <t>1.1.2.9.</t>
  </si>
  <si>
    <t>Коммунальные услуги</t>
  </si>
  <si>
    <t>1.1.2.10</t>
  </si>
  <si>
    <t>Работы, услуги по содержанию имущества</t>
  </si>
  <si>
    <t>1.1.2.11</t>
  </si>
  <si>
    <t>1.1.2.12</t>
  </si>
  <si>
    <t>1.1.2.13.</t>
  </si>
  <si>
    <t>Поступление нефинансовых активов</t>
  </si>
  <si>
    <t>1.1.2.14</t>
  </si>
  <si>
    <t>Увеличение стоимости основных средств</t>
  </si>
  <si>
    <t>1.1.2.15</t>
  </si>
  <si>
    <t>Увеличение стоимости материальных запасов</t>
  </si>
  <si>
    <t>1.1.3.2</t>
  </si>
  <si>
    <t>1.1.3.3.</t>
  </si>
  <si>
    <t>1.1.3.4.</t>
  </si>
  <si>
    <t>1.1.3.5.</t>
  </si>
  <si>
    <t>1.3.2.5.</t>
  </si>
  <si>
    <t>Безвозмездные перечисления организациям</t>
  </si>
  <si>
    <t>1.3.2.6.</t>
  </si>
  <si>
    <t>Безвозмездные перечисления организациям, за исключением государственных и муниципальных организаций</t>
  </si>
  <si>
    <t>1.3.3.2.</t>
  </si>
  <si>
    <t>1.3.3.3.</t>
  </si>
  <si>
    <t>Арендная плата за пользование имуществом</t>
  </si>
  <si>
    <t>1.3.3.4.</t>
  </si>
  <si>
    <t>1.3.3.5.</t>
  </si>
  <si>
    <t>1.3.4.2.</t>
  </si>
  <si>
    <t>1.3.4.3.</t>
  </si>
  <si>
    <t>1.3.5.2.</t>
  </si>
  <si>
    <t>1.3.5.3.</t>
  </si>
  <si>
    <t>2.1.1.2.</t>
  </si>
  <si>
    <t>2.1.1.3.</t>
  </si>
  <si>
    <t>2.1.2.2.</t>
  </si>
  <si>
    <t>2.1.2.3.</t>
  </si>
  <si>
    <t>2.1.2.4.</t>
  </si>
  <si>
    <t>2.1.2.5</t>
  </si>
  <si>
    <t>2.2.1.2.</t>
  </si>
  <si>
    <t>2.2.1.3.</t>
  </si>
  <si>
    <t>3.1.1.2.</t>
  </si>
  <si>
    <t>3.1.1.3.</t>
  </si>
  <si>
    <t xml:space="preserve">Услуги связи </t>
  </si>
  <si>
    <t>3.1.1.4.</t>
  </si>
  <si>
    <t>3.1.1.5</t>
  </si>
  <si>
    <t>3.2.1.2.</t>
  </si>
  <si>
    <t>3.2.1.3.</t>
  </si>
  <si>
    <t>4.2.2.1.2.</t>
  </si>
  <si>
    <t>4.2.2.1.3</t>
  </si>
  <si>
    <t>4.2.2.2.2.</t>
  </si>
  <si>
    <t>4.2.2.2.3</t>
  </si>
  <si>
    <t>4.2.3.1.2</t>
  </si>
  <si>
    <t>4.2.3.1.3</t>
  </si>
  <si>
    <t>4.2.3.2.2</t>
  </si>
  <si>
    <t>4.2.4.2.</t>
  </si>
  <si>
    <t>4.2.4.3.</t>
  </si>
  <si>
    <t>5.1.1.2.</t>
  </si>
  <si>
    <t>5.1.1.3.</t>
  </si>
  <si>
    <t>6.1.1.2</t>
  </si>
  <si>
    <t>6.1.1.3.</t>
  </si>
  <si>
    <t>6.1.2.2.</t>
  </si>
  <si>
    <t>6.1.2.3.</t>
  </si>
  <si>
    <t>6.1.2.4.</t>
  </si>
  <si>
    <t>7.1.1.2.</t>
  </si>
  <si>
    <t>001</t>
  </si>
  <si>
    <t>210</t>
  </si>
  <si>
    <t>7.1.1.3.</t>
  </si>
  <si>
    <t>211</t>
  </si>
  <si>
    <t>7.1.1.4.</t>
  </si>
  <si>
    <t>Начисления на вплаты по оплте труда</t>
  </si>
  <si>
    <t>213</t>
  </si>
  <si>
    <t>7.1.1.5.</t>
  </si>
  <si>
    <t>220</t>
  </si>
  <si>
    <t>7.1.1.6.</t>
  </si>
  <si>
    <t>221</t>
  </si>
  <si>
    <t>7.1.1.7.</t>
  </si>
  <si>
    <t>222</t>
  </si>
  <si>
    <t>7.1.1.8.</t>
  </si>
  <si>
    <t>223</t>
  </si>
  <si>
    <t>7.1.1.9.</t>
  </si>
  <si>
    <t>225</t>
  </si>
  <si>
    <t>7.1.1.10.</t>
  </si>
  <si>
    <t>226</t>
  </si>
  <si>
    <t>7.1.1.11.</t>
  </si>
  <si>
    <t>7.1.1.12.</t>
  </si>
  <si>
    <t>300</t>
  </si>
  <si>
    <t>7.1.1.13.</t>
  </si>
  <si>
    <t>310</t>
  </si>
  <si>
    <t>7.1.1.14.</t>
  </si>
  <si>
    <t>340</t>
  </si>
  <si>
    <t>7.1.2.2.</t>
  </si>
  <si>
    <t>7.1.2.3.</t>
  </si>
  <si>
    <t>7.1.2.4.</t>
  </si>
  <si>
    <t>7.1.3.2.</t>
  </si>
  <si>
    <t>7.1.3.3.</t>
  </si>
  <si>
    <t>7.1.3.4.</t>
  </si>
  <si>
    <t>8.1.1.2.</t>
  </si>
  <si>
    <t>Социальное обеспечение</t>
  </si>
  <si>
    <t>8.1.1.3.</t>
  </si>
  <si>
    <t>Пособия по социальной помощи</t>
  </si>
  <si>
    <t>8.1.2.2.</t>
  </si>
  <si>
    <t>8.1.2.3.</t>
  </si>
  <si>
    <t>8.1.3.2.</t>
  </si>
  <si>
    <t>0020502</t>
  </si>
  <si>
    <t>8.1.3.3.</t>
  </si>
  <si>
    <t>9.1.1.1.1.</t>
  </si>
  <si>
    <t>9.1.1.1.2.</t>
  </si>
  <si>
    <t>9.2.1.2.1.</t>
  </si>
  <si>
    <t>9.2.1.2.2.</t>
  </si>
  <si>
    <t>9.3.1.2.</t>
  </si>
  <si>
    <t>9.3.1.3.</t>
  </si>
  <si>
    <t>9.3.1.4.</t>
  </si>
  <si>
    <t>212</t>
  </si>
  <si>
    <t>9.3.1.5.</t>
  </si>
  <si>
    <t>9.3.1.6.</t>
  </si>
  <si>
    <t>9.3.1.7.</t>
  </si>
  <si>
    <t>9.3.1.8.</t>
  </si>
  <si>
    <t>9.3.1.9.</t>
  </si>
  <si>
    <t>9.3.1.10.</t>
  </si>
  <si>
    <t>224</t>
  </si>
  <si>
    <t>9.3.1.11.</t>
  </si>
  <si>
    <t>9.3.1.12.</t>
  </si>
  <si>
    <t>9.3.1.13.</t>
  </si>
  <si>
    <t>9.3.1.14.</t>
  </si>
  <si>
    <t>9.3.1.15.</t>
  </si>
  <si>
    <t>9.3.1.16.</t>
  </si>
  <si>
    <t>10.1.1.2.</t>
  </si>
  <si>
    <t>10.1.1.3.</t>
  </si>
  <si>
    <t>10.1.1.4.</t>
  </si>
  <si>
    <t>10.1.1.5.</t>
  </si>
  <si>
    <t>10.1.1.6.</t>
  </si>
  <si>
    <t>10.1.1.7.</t>
  </si>
  <si>
    <t>10.1.1.8.</t>
  </si>
  <si>
    <t>10.1.1.9.</t>
  </si>
  <si>
    <t>10.1.1.10</t>
  </si>
  <si>
    <t>10.1.1.11</t>
  </si>
  <si>
    <t>10.1.1.12</t>
  </si>
  <si>
    <t>10.1.1.13</t>
  </si>
  <si>
    <t>Увеличение стоимости основых средств</t>
  </si>
  <si>
    <t>10.1.1.14</t>
  </si>
  <si>
    <t>6.1.1.4.</t>
  </si>
  <si>
    <t>6.1.1.5</t>
  </si>
  <si>
    <t>Содействие развитию малого бизнеса на территории муниципального образования</t>
  </si>
  <si>
    <t>%  исполнения</t>
  </si>
  <si>
    <t>Текущий ремонт придомовых территорий и дворовых территорий, включая проезды и въезды, пешеходные дорожки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</si>
  <si>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</t>
  </si>
  <si>
    <t>Муниципальная целевая программа "Обустройство площадок для сбора мусора на территории мест захоронения"</t>
  </si>
  <si>
    <t>Муниципальная целевая программа "Обустройство площадок для сбора мусора на территории мест захоронения" за счет средств местного бюджета</t>
  </si>
  <si>
    <t>Муниципальная целевая программа "Обустройство площадок для сбора мусора на территории мест захоронения" за счет средств субсидии</t>
  </si>
  <si>
    <t>4.2.3.2.3</t>
  </si>
  <si>
    <t>4.2.3.2.1</t>
  </si>
  <si>
    <t>4.2.5.2</t>
  </si>
  <si>
    <t>4.2.6.1</t>
  </si>
  <si>
    <t>Код ВР</t>
  </si>
  <si>
    <t>Код ЦС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</si>
  <si>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</si>
  <si>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</si>
  <si>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</si>
  <si>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</si>
  <si>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</si>
  <si>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</si>
  <si>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</si>
  <si>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</si>
  <si>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</si>
  <si>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</si>
  <si>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</si>
  <si>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</si>
  <si>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</si>
  <si>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</si>
  <si>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</si>
  <si>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</si>
  <si>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</si>
  <si>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</si>
  <si>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</si>
  <si>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</si>
  <si>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4.1.12.</t>
  </si>
  <si>
    <t>4.1.12.1.</t>
  </si>
  <si>
    <t>4.1.13.</t>
  </si>
  <si>
    <t>4.1.13.1.</t>
  </si>
  <si>
    <t>4.1.14.</t>
  </si>
  <si>
    <t>4.1.14.1.</t>
  </si>
  <si>
    <t>4.1.15.</t>
  </si>
  <si>
    <t>4.1.16.</t>
  </si>
  <si>
    <t>4.1.16.1</t>
  </si>
  <si>
    <t>4.1.17.</t>
  </si>
  <si>
    <t>4.1.18.</t>
  </si>
  <si>
    <t>4.1.18.1.</t>
  </si>
  <si>
    <t>4.1.19.</t>
  </si>
  <si>
    <t>4.1.19.1.</t>
  </si>
  <si>
    <t>4.2.6.1.1.</t>
  </si>
  <si>
    <t>4.2.6.2.</t>
  </si>
  <si>
    <t>4.2.6.2.1.</t>
  </si>
  <si>
    <t>4.1.1.2.</t>
  </si>
  <si>
    <t>4.1.1.3.</t>
  </si>
  <si>
    <t>4.1.2.2.</t>
  </si>
  <si>
    <t>4.1.2.3.</t>
  </si>
  <si>
    <t>4.1.3.1</t>
  </si>
  <si>
    <t>4.1.3.2</t>
  </si>
  <si>
    <t>4.1.3.3</t>
  </si>
  <si>
    <t>4.1.3.4</t>
  </si>
  <si>
    <t>4.1.3.5</t>
  </si>
  <si>
    <t>4.1.3.5.1</t>
  </si>
  <si>
    <t>4.1.4.1</t>
  </si>
  <si>
    <t>4.1.4.2</t>
  </si>
  <si>
    <t>4.1.4.3</t>
  </si>
  <si>
    <t>4.1.4.4</t>
  </si>
  <si>
    <t>4.1.4.5</t>
  </si>
  <si>
    <t>4.1.5.1</t>
  </si>
  <si>
    <t>4.1.5.2</t>
  </si>
  <si>
    <t>4.1.5.3</t>
  </si>
  <si>
    <t>4.1.6.1</t>
  </si>
  <si>
    <t>4.1.6.2</t>
  </si>
  <si>
    <t>4.1.6.3</t>
  </si>
  <si>
    <t>4.1.6.4</t>
  </si>
  <si>
    <t>4.1.6.5</t>
  </si>
  <si>
    <t>4.1.6.6</t>
  </si>
  <si>
    <t>4.1.7.2</t>
  </si>
  <si>
    <t>4.1.8.1</t>
  </si>
  <si>
    <t>4.1.8.2</t>
  </si>
  <si>
    <t>4.1.8.3</t>
  </si>
  <si>
    <t>4.1.11.1</t>
  </si>
  <si>
    <t>4.1.11.2</t>
  </si>
  <si>
    <t>4.1.11.3</t>
  </si>
  <si>
    <t>4.1.12.1</t>
  </si>
  <si>
    <t>4.1.12.2</t>
  </si>
  <si>
    <t>4.1.12.3</t>
  </si>
  <si>
    <t>4.1.13.2</t>
  </si>
  <si>
    <t>4.1.14.3.</t>
  </si>
  <si>
    <t>4.1.15.2.</t>
  </si>
  <si>
    <t>4.1.15.3.</t>
  </si>
  <si>
    <t>4.1.16.2.</t>
  </si>
  <si>
    <t>4.1.16.3.</t>
  </si>
  <si>
    <t>4.1.17.2.</t>
  </si>
  <si>
    <t>4.1.17.3.</t>
  </si>
  <si>
    <t>4.1.18.2.</t>
  </si>
  <si>
    <t>4.1.18.3.</t>
  </si>
  <si>
    <t>4.1.19.2.</t>
  </si>
  <si>
    <t>4.1.19.3.</t>
  </si>
  <si>
    <t>4.2.1.1.1</t>
  </si>
  <si>
    <t>4.2.1.1.2</t>
  </si>
  <si>
    <t>4.2.5.3.</t>
  </si>
  <si>
    <t>4.2.6.1.2.</t>
  </si>
  <si>
    <t>4.2.6.1.3.</t>
  </si>
  <si>
    <t>4.2.6.2.2.</t>
  </si>
  <si>
    <t>4.2.6.2.3.</t>
  </si>
  <si>
    <t>8.1.1.4.</t>
  </si>
  <si>
    <t>8.1.1.5.</t>
  </si>
  <si>
    <t>8.1.1.6.</t>
  </si>
  <si>
    <t>8.1.1.7.</t>
  </si>
  <si>
    <t>8.1.1.8.</t>
  </si>
  <si>
    <t>8.1.1.9.</t>
  </si>
  <si>
    <t>8.1.1.10.</t>
  </si>
  <si>
    <t>8.1.1.11</t>
  </si>
  <si>
    <t>8.1.1.12</t>
  </si>
  <si>
    <t>8.1.1.13</t>
  </si>
  <si>
    <t>2.1.2.6</t>
  </si>
  <si>
    <t>4.2.4.4.</t>
  </si>
  <si>
    <t>4.2.4.5.</t>
  </si>
  <si>
    <t>Организация установки указателей с названиями улиц и номерами домов натерритории муниципального образования</t>
  </si>
  <si>
    <t>4.1.7.4</t>
  </si>
  <si>
    <t>4.1.9.1</t>
  </si>
  <si>
    <t>4.1.9.2</t>
  </si>
  <si>
    <t>4.1.9.3</t>
  </si>
  <si>
    <t>4.1.10.2.</t>
  </si>
  <si>
    <t>4.1.10.3.</t>
  </si>
  <si>
    <t>4.1.13.1</t>
  </si>
  <si>
    <t>4.1.13.3</t>
  </si>
  <si>
    <t>4.1.14.2</t>
  </si>
  <si>
    <t>4.1.15.1.</t>
  </si>
  <si>
    <t>4.1.17.1</t>
  </si>
  <si>
    <t>4.1.19.4.</t>
  </si>
  <si>
    <t>4.1.19.5.</t>
  </si>
  <si>
    <t>4.1.20.</t>
  </si>
  <si>
    <t>4.1.20.1.</t>
  </si>
  <si>
    <t>4.1.20.2.</t>
  </si>
  <si>
    <t>4.1.20.3.</t>
  </si>
  <si>
    <t>Налог, 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</si>
  <si>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Вр.Начальник ФЭО                     И.В.Кушниренко</t>
  </si>
  <si>
    <t>Общеэкономические вопросы</t>
  </si>
  <si>
    <t>0401</t>
  </si>
  <si>
    <t>7950400</t>
  </si>
  <si>
    <t>муниципального образования г. Петергоф по расходам  на 01 ноября 2011 г.</t>
  </si>
  <si>
    <t>Кассовое исполнение на 01.11.2011г.</t>
  </si>
  <si>
    <t>1.4.</t>
  </si>
  <si>
    <t>1.4.1.</t>
  </si>
  <si>
    <t>Социальное обеспечение населения</t>
  </si>
  <si>
    <t>1.4.1.1.</t>
  </si>
  <si>
    <t xml:space="preserve">Назначение, выплата, перерасчёт ежемесячной 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</t>
  </si>
  <si>
    <t>1.4.1.1.1.</t>
  </si>
  <si>
    <t>Социальные выплаты</t>
  </si>
  <si>
    <t>005</t>
  </si>
  <si>
    <t>Начальник ФЭО                     Н.В.Байкова</t>
  </si>
  <si>
    <t>Исполнитель:ведущий спец-т Кушниренко И.В.</t>
  </si>
  <si>
    <t>муниципального образования г. Петергоф на 01 ноября 2011 г. по КОСГУ</t>
  </si>
  <si>
    <t>Кассовые расходы на 01.11.11г.</t>
  </si>
  <si>
    <t>Доходы местного бюджета</t>
  </si>
  <si>
    <t>муниципального образования город Петергоф на 2012 год</t>
  </si>
  <si>
    <t>Сумма на 2012 год, тыс. руб.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</si>
  <si>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</si>
  <si>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</si>
  <si>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</si>
  <si>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</si>
  <si>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</si>
  <si>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1.3.1.1.1.</t>
  </si>
  <si>
    <t>1.3.1.1.2.</t>
  </si>
  <si>
    <t>1.3.1.1.3.</t>
  </si>
  <si>
    <t>1.3.2.1.1.</t>
  </si>
  <si>
    <t>1.3.2.1.2.</t>
  </si>
  <si>
    <t>000 1 17 05000 00 0000 180</t>
  </si>
  <si>
    <t>Прочие неналоговые доходы</t>
  </si>
  <si>
    <t>3.1.1.1.1.</t>
  </si>
  <si>
    <t>5.2.</t>
  </si>
  <si>
    <t>5.2.1.</t>
  </si>
  <si>
    <t>5.2.1.1.</t>
  </si>
  <si>
    <t>5.2.1.2.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</si>
  <si>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</si>
  <si>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984 2 02 03024 03 0000 151</t>
  </si>
  <si>
    <t>000 1 05 01000 00 0000 110</t>
  </si>
  <si>
    <t>000 1 05 01020 01 0000 110</t>
  </si>
  <si>
    <t>000 1 05 02000 02 0000 110</t>
  </si>
  <si>
    <t>000 1 06 01000 00 0000 110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</si>
  <si>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</si>
  <si>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</si>
  <si>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</si>
  <si>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</si>
  <si>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</si>
  <si>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</si>
  <si>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</si>
  <si>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</si>
  <si>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</si>
  <si>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4.1.1.1.1.</t>
  </si>
  <si>
    <t>867 1 13 02993 03 0100 130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</si>
  <si>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</si>
  <si>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Наименование  кода дохода бюджета</t>
  </si>
  <si>
    <t>000 1 05 01010 01 0000 110</t>
  </si>
  <si>
    <t>Приложение №1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</si>
  <si>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</si>
  <si>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000 1 16 06000 01 0000 140</t>
  </si>
  <si>
    <t xml:space="preserve"> в редакции, утверждённой решением Муниципального Совета МО г.Петергоф от 01.03.2012 №20</t>
  </si>
  <si>
    <t>к решению Муниципального Совета МО г.Петергоф от 01.03.2012 №20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</si>
</sst>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color indexed="5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56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distributed"/>
    </xf>
    <xf numFmtId="0" fontId="7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distributed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left" vertical="distributed"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distributed"/>
    </xf>
    <xf numFmtId="0" fontId="5" fillId="0" borderId="10" xfId="0" applyFont="1" applyBorder="1" applyAlignment="1">
      <alignment horizontal="right" vertical="distributed"/>
    </xf>
    <xf numFmtId="164" fontId="5" fillId="0" borderId="10" xfId="0" applyNumberFormat="1" applyFont="1" applyBorder="1" applyAlignment="1">
      <alignment horizontal="right" vertical="distributed"/>
    </xf>
    <xf numFmtId="0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 vertical="distributed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164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distributed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49" fontId="18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9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justify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vertical="justify"/>
    </xf>
    <xf numFmtId="164" fontId="25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vertical="justify"/>
    </xf>
    <xf numFmtId="164" fontId="28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justify"/>
    </xf>
    <xf numFmtId="164" fontId="6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4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164" fontId="65" fillId="0" borderId="10" xfId="0" applyNumberFormat="1" applyFont="1" applyBorder="1" applyAlignment="1">
      <alignment/>
    </xf>
    <xf numFmtId="164" fontId="24" fillId="33" borderId="10" xfId="0" applyNumberFormat="1" applyFont="1" applyFill="1" applyBorder="1" applyAlignment="1">
      <alignment/>
    </xf>
    <xf numFmtId="0" fontId="22" fillId="0" borderId="10" xfId="0" applyFont="1" applyBorder="1" applyAlignment="1">
      <alignment vertical="justify"/>
    </xf>
    <xf numFmtId="0" fontId="24" fillId="0" borderId="10" xfId="0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6" fillId="0" borderId="10" xfId="0" applyNumberFormat="1" applyFont="1" applyBorder="1" applyAlignment="1">
      <alignment/>
    </xf>
    <xf numFmtId="164" fontId="27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27" fillId="0" borderId="10" xfId="0" applyFont="1" applyBorder="1" applyAlignment="1">
      <alignment/>
    </xf>
    <xf numFmtId="0" fontId="64" fillId="0" borderId="10" xfId="0" applyFont="1" applyBorder="1" applyAlignment="1">
      <alignment/>
    </xf>
    <xf numFmtId="164" fontId="2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6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>
      <alignment/>
    </xf>
    <xf numFmtId="10" fontId="22" fillId="0" borderId="0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vertical="justify"/>
    </xf>
    <xf numFmtId="164" fontId="17" fillId="0" borderId="10" xfId="0" applyNumberFormat="1" applyFont="1" applyBorder="1" applyAlignment="1">
      <alignment/>
    </xf>
    <xf numFmtId="0" fontId="27" fillId="0" borderId="10" xfId="0" applyFont="1" applyBorder="1" applyAlignment="1">
      <alignment wrapText="1" shrinkToFit="1"/>
    </xf>
    <xf numFmtId="164" fontId="65" fillId="33" borderId="10" xfId="0" applyNumberFormat="1" applyFont="1" applyFill="1" applyBorder="1" applyAlignment="1">
      <alignment/>
    </xf>
    <xf numFmtId="0" fontId="3" fillId="0" borderId="0" xfId="0" applyFont="1" applyAlignment="1">
      <alignment wrapText="1" shrinkToFit="1"/>
    </xf>
    <xf numFmtId="0" fontId="11" fillId="0" borderId="0" xfId="0" applyFont="1" applyAlignment="1">
      <alignment horizontal="center" wrapText="1" shrinkToFit="1"/>
    </xf>
    <xf numFmtId="0" fontId="24" fillId="0" borderId="10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2" fontId="27" fillId="0" borderId="10" xfId="0" applyNumberFormat="1" applyFont="1" applyBorder="1" applyAlignment="1">
      <alignment horizontal="left" vertical="top"/>
    </xf>
    <xf numFmtId="2" fontId="26" fillId="0" borderId="10" xfId="0" applyNumberFormat="1" applyFont="1" applyBorder="1" applyAlignment="1">
      <alignment horizontal="left" vertical="top"/>
    </xf>
    <xf numFmtId="0" fontId="24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14" fontId="26" fillId="0" borderId="10" xfId="0" applyNumberFormat="1" applyFont="1" applyBorder="1" applyAlignment="1">
      <alignment horizontal="center" vertical="top"/>
    </xf>
    <xf numFmtId="14" fontId="27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16" fontId="24" fillId="0" borderId="10" xfId="0" applyNumberFormat="1" applyFont="1" applyBorder="1" applyAlignment="1">
      <alignment horizontal="center" vertical="top"/>
    </xf>
    <xf numFmtId="16" fontId="27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wrapText="1" shrinkToFit="1"/>
    </xf>
    <xf numFmtId="0" fontId="13" fillId="0" borderId="11" xfId="0" applyFont="1" applyBorder="1" applyAlignment="1">
      <alignment horizontal="center" wrapText="1" shrinkToFit="1"/>
    </xf>
    <xf numFmtId="0" fontId="8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9" fillId="0" borderId="12" xfId="0" applyFont="1" applyBorder="1" applyAlignment="1">
      <alignment horizontal="left" vertical="distributed" wrapText="1"/>
    </xf>
    <xf numFmtId="0" fontId="20" fillId="0" borderId="13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left" vertical="distributed" wrapText="1"/>
    </xf>
    <xf numFmtId="0" fontId="0" fillId="0" borderId="13" xfId="0" applyBorder="1" applyAlignment="1">
      <alignment horizontal="left" vertical="distributed" wrapText="1"/>
    </xf>
    <xf numFmtId="0" fontId="3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8" fillId="0" borderId="13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0" xfId="0" applyFont="1" applyBorder="1" applyAlignment="1">
      <alignment horizontal="left" vertical="distributed"/>
    </xf>
    <xf numFmtId="49" fontId="8" fillId="0" borderId="10" xfId="0" applyNumberFormat="1" applyFont="1" applyBorder="1" applyAlignment="1">
      <alignment horizontal="center" vertical="distributed"/>
    </xf>
    <xf numFmtId="0" fontId="17" fillId="0" borderId="10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 vertical="distributed"/>
    </xf>
    <xf numFmtId="0" fontId="17" fillId="0" borderId="13" xfId="0" applyFont="1" applyBorder="1" applyAlignment="1">
      <alignment horizontal="center" vertical="distributed"/>
    </xf>
    <xf numFmtId="0" fontId="17" fillId="0" borderId="14" xfId="0" applyFont="1" applyBorder="1" applyAlignment="1">
      <alignment horizontal="center" vertical="distributed"/>
    </xf>
    <xf numFmtId="49" fontId="4" fillId="0" borderId="10" xfId="0" applyNumberFormat="1" applyFont="1" applyBorder="1" applyAlignment="1">
      <alignment horizontal="left" vertical="distributed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left" vertical="distributed"/>
    </xf>
    <xf numFmtId="0" fontId="4" fillId="0" borderId="13" xfId="0" applyFont="1" applyBorder="1" applyAlignment="1">
      <alignment horizontal="left" vertical="distributed"/>
    </xf>
    <xf numFmtId="0" fontId="4" fillId="0" borderId="14" xfId="0" applyFont="1" applyBorder="1" applyAlignment="1">
      <alignment horizontal="left" vertical="distributed"/>
    </xf>
    <xf numFmtId="0" fontId="8" fillId="0" borderId="12" xfId="0" applyFont="1" applyBorder="1" applyAlignment="1">
      <alignment horizontal="center" vertical="distributed" wrapText="1"/>
    </xf>
    <xf numFmtId="0" fontId="8" fillId="0" borderId="13" xfId="0" applyFont="1" applyBorder="1" applyAlignment="1">
      <alignment horizontal="center" vertical="distributed" wrapText="1"/>
    </xf>
    <xf numFmtId="0" fontId="8" fillId="0" borderId="14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distributed" wrapText="1"/>
    </xf>
    <xf numFmtId="0" fontId="4" fillId="0" borderId="14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left" wrapText="1" shrinkToFit="1"/>
    </xf>
    <xf numFmtId="0" fontId="4" fillId="0" borderId="13" xfId="0" applyFont="1" applyBorder="1" applyAlignment="1">
      <alignment horizontal="left" wrapText="1" shrinkToFit="1"/>
    </xf>
    <xf numFmtId="0" fontId="4" fillId="0" borderId="14" xfId="0" applyFont="1" applyBorder="1" applyAlignment="1">
      <alignment horizontal="left" wrapText="1" shrinkToFit="1"/>
    </xf>
    <xf numFmtId="0" fontId="8" fillId="0" borderId="12" xfId="0" applyFont="1" applyBorder="1" applyAlignment="1">
      <alignment horizontal="center" wrapText="1" shrinkToFit="1"/>
    </xf>
    <xf numFmtId="0" fontId="8" fillId="0" borderId="13" xfId="0" applyFont="1" applyBorder="1" applyAlignment="1">
      <alignment horizontal="center" wrapText="1" shrinkToFit="1"/>
    </xf>
    <xf numFmtId="0" fontId="8" fillId="0" borderId="14" xfId="0" applyFont="1" applyBorder="1" applyAlignment="1">
      <alignment horizontal="center" wrapText="1" shrinkToFi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3" xfId="0" applyBorder="1" applyAlignment="1">
      <alignment horizontal="center" wrapText="1" shrinkToFit="1"/>
    </xf>
    <xf numFmtId="0" fontId="0" fillId="0" borderId="14" xfId="0" applyBorder="1" applyAlignment="1">
      <alignment horizontal="center" wrapText="1" shrinkToFit="1"/>
    </xf>
    <xf numFmtId="0" fontId="4" fillId="0" borderId="12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 wrapText="1" shrinkToFit="1"/>
    </xf>
    <xf numFmtId="0" fontId="1" fillId="0" borderId="14" xfId="0" applyFont="1" applyBorder="1" applyAlignment="1">
      <alignment horizontal="center" wrapText="1" shrinkToFit="1"/>
    </xf>
    <xf numFmtId="0" fontId="4" fillId="0" borderId="13" xfId="0" applyFont="1" applyBorder="1" applyAlignment="1">
      <alignment horizontal="left" vertical="distributed" wrapText="1"/>
    </xf>
    <xf numFmtId="0" fontId="4" fillId="0" borderId="14" xfId="0" applyFont="1" applyBorder="1" applyAlignment="1">
      <alignment horizontal="left" vertical="distributed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1" fillId="0" borderId="0" xfId="0" applyFont="1" applyAlignment="1">
      <alignment horizontal="right" wrapText="1" shrinkToFit="1"/>
    </xf>
    <xf numFmtId="0" fontId="0" fillId="0" borderId="0" xfId="0" applyAlignment="1">
      <alignment horizontal="right" wrapText="1" shrinkToFit="1"/>
    </xf>
    <xf numFmtId="0" fontId="11" fillId="0" borderId="0" xfId="0" applyFont="1" applyAlignment="1">
      <alignment horizontal="center" wrapText="1" shrinkToFit="1"/>
    </xf>
    <xf numFmtId="0" fontId="14" fillId="0" borderId="0" xfId="0" applyFont="1" applyBorder="1" applyAlignment="1">
      <alignment horizontal="center" wrapText="1" shrinkToFit="1"/>
    </xf>
    <xf numFmtId="0" fontId="13" fillId="0" borderId="0" xfId="0" applyFont="1" applyBorder="1" applyAlignment="1">
      <alignment horizontal="center" wrapText="1" shrinkToFit="1"/>
    </xf>
    <xf numFmtId="0" fontId="2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distributed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12" xfId="0" applyFont="1" applyBorder="1" applyAlignment="1">
      <alignment horizontal="left" vertical="distributed"/>
    </xf>
    <xf numFmtId="0" fontId="7" fillId="0" borderId="13" xfId="0" applyFont="1" applyBorder="1" applyAlignment="1">
      <alignment horizontal="left" vertical="distributed"/>
    </xf>
    <xf numFmtId="0" fontId="7" fillId="0" borderId="14" xfId="0" applyFont="1" applyBorder="1" applyAlignment="1">
      <alignment horizontal="left" vertical="distributed"/>
    </xf>
    <xf numFmtId="0" fontId="7" fillId="0" borderId="1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distributed"/>
    </xf>
    <xf numFmtId="0" fontId="7" fillId="0" borderId="10" xfId="0" applyFont="1" applyBorder="1" applyAlignment="1">
      <alignment horizontal="left" vertical="distributed"/>
    </xf>
    <xf numFmtId="0" fontId="7" fillId="0" borderId="12" xfId="0" applyFont="1" applyBorder="1" applyAlignment="1">
      <alignment horizontal="left" vertical="distributed" wrapText="1"/>
    </xf>
    <xf numFmtId="0" fontId="7" fillId="0" borderId="13" xfId="0" applyFont="1" applyBorder="1" applyAlignment="1">
      <alignment horizontal="left" vertical="distributed" wrapText="1"/>
    </xf>
    <xf numFmtId="0" fontId="7" fillId="0" borderId="14" xfId="0" applyFont="1" applyBorder="1" applyAlignment="1">
      <alignment horizontal="left" vertical="distributed" wrapText="1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distributed"/>
    </xf>
    <xf numFmtId="0" fontId="7" fillId="0" borderId="13" xfId="0" applyFont="1" applyBorder="1" applyAlignment="1">
      <alignment horizontal="left" vertical="distributed" wrapText="1"/>
    </xf>
    <xf numFmtId="0" fontId="7" fillId="0" borderId="14" xfId="0" applyFont="1" applyBorder="1" applyAlignment="1">
      <alignment horizontal="left" vertical="distributed" wrapText="1"/>
    </xf>
    <xf numFmtId="49" fontId="7" fillId="0" borderId="12" xfId="0" applyNumberFormat="1" applyFont="1" applyBorder="1" applyAlignment="1">
      <alignment horizontal="center" vertical="distributed"/>
    </xf>
    <xf numFmtId="49" fontId="7" fillId="0" borderId="13" xfId="0" applyNumberFormat="1" applyFont="1" applyBorder="1" applyAlignment="1">
      <alignment horizontal="center" vertical="distributed"/>
    </xf>
    <xf numFmtId="49" fontId="7" fillId="0" borderId="14" xfId="0" applyNumberFormat="1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left" vertical="distributed"/>
    </xf>
    <xf numFmtId="49" fontId="7" fillId="0" borderId="13" xfId="0" applyNumberFormat="1" applyFont="1" applyBorder="1" applyAlignment="1">
      <alignment horizontal="left" vertical="distributed"/>
    </xf>
    <xf numFmtId="49" fontId="7" fillId="0" borderId="14" xfId="0" applyNumberFormat="1" applyFont="1" applyBorder="1" applyAlignment="1">
      <alignment horizontal="left" vertical="distributed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 vertical="distributed"/>
    </xf>
    <xf numFmtId="0" fontId="6" fillId="0" borderId="13" xfId="0" applyFont="1" applyBorder="1" applyAlignment="1">
      <alignment horizontal="left" vertical="distributed"/>
    </xf>
    <xf numFmtId="0" fontId="6" fillId="0" borderId="14" xfId="0" applyFont="1" applyBorder="1" applyAlignment="1">
      <alignment horizontal="left" vertical="distributed"/>
    </xf>
    <xf numFmtId="0" fontId="7" fillId="0" borderId="12" xfId="0" applyFont="1" applyBorder="1" applyAlignment="1">
      <alignment horizontal="left" wrapText="1" shrinkToFit="1"/>
    </xf>
    <xf numFmtId="0" fontId="7" fillId="0" borderId="13" xfId="0" applyFont="1" applyBorder="1" applyAlignment="1">
      <alignment horizontal="left" wrapText="1" shrinkToFit="1"/>
    </xf>
    <xf numFmtId="0" fontId="7" fillId="0" borderId="14" xfId="0" applyFont="1" applyBorder="1" applyAlignment="1">
      <alignment horizontal="left" wrapText="1" shrinkToFi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distributed" wrapText="1"/>
    </xf>
    <xf numFmtId="0" fontId="7" fillId="0" borderId="12" xfId="0" applyFont="1" applyBorder="1" applyAlignment="1">
      <alignment horizontal="center" vertical="distributed" wrapText="1"/>
    </xf>
    <xf numFmtId="0" fontId="7" fillId="0" borderId="13" xfId="0" applyFont="1" applyBorder="1" applyAlignment="1">
      <alignment horizontal="center" vertical="distributed" wrapText="1"/>
    </xf>
    <xf numFmtId="0" fontId="7" fillId="0" borderId="14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wrapText="1" shrinkToFit="1"/>
    </xf>
    <xf numFmtId="0" fontId="6" fillId="0" borderId="13" xfId="0" applyFont="1" applyBorder="1" applyAlignment="1">
      <alignment horizontal="center" wrapText="1" shrinkToFit="1"/>
    </xf>
    <xf numFmtId="0" fontId="6" fillId="0" borderId="14" xfId="0" applyFont="1" applyBorder="1" applyAlignment="1">
      <alignment horizontal="center" wrapText="1" shrinkToFit="1"/>
    </xf>
    <xf numFmtId="0" fontId="7" fillId="0" borderId="0" xfId="0" applyFont="1" applyAlignment="1">
      <alignment horizontal="left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2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9.57421875" style="5" customWidth="1"/>
    <col min="2" max="3" width="9.140625" style="5" customWidth="1"/>
    <col min="4" max="4" width="44.57421875" style="5" customWidth="1"/>
    <col min="5" max="5" width="5.57421875" style="5" customWidth="1"/>
    <col min="6" max="6" width="5.8515625" style="5" customWidth="1"/>
    <col min="7" max="7" width="9.421875" style="5" customWidth="1"/>
    <col min="8" max="8" width="6.421875" style="5" customWidth="1"/>
    <col min="9" max="9" width="10.00390625" style="5" customWidth="1"/>
    <col min="10" max="10" width="12.28125" style="5" customWidth="1"/>
    <col min="11" max="11" width="9.28125" style="5" customWidth="1"/>
    <col min="12" max="14" width="9.140625" style="5" customWidth="1"/>
    <col min="15" max="15" width="8.8515625" style="5" customWidth="1"/>
    <col min="16" max="16384" width="9.140625" style="5" customWidth="1"/>
  </cols>
  <sheetData>
    <row r="2" spans="5:9" ht="1.5" customHeight="1">
      <c r="E2" s="175" t="s">
        <v>238</v>
      </c>
      <c r="F2" s="175"/>
      <c r="G2" s="175"/>
      <c r="H2" s="175"/>
      <c r="I2" s="175"/>
    </row>
    <row r="3" spans="4:9" ht="15" hidden="1">
      <c r="D3" s="195" t="s">
        <v>238</v>
      </c>
      <c r="E3" s="195"/>
      <c r="F3" s="195"/>
      <c r="G3" s="195"/>
      <c r="H3" s="195"/>
      <c r="I3" s="195"/>
    </row>
    <row r="4" spans="5:9" ht="15" hidden="1">
      <c r="E4" s="195" t="s">
        <v>238</v>
      </c>
      <c r="F4" s="195"/>
      <c r="G4" s="195"/>
      <c r="H4" s="195"/>
      <c r="I4" s="195"/>
    </row>
    <row r="5" spans="3:5" ht="15" hidden="1">
      <c r="C5" s="164"/>
      <c r="D5" s="164"/>
      <c r="E5" s="164"/>
    </row>
    <row r="6" spans="1:7" ht="15">
      <c r="A6" s="164" t="s">
        <v>253</v>
      </c>
      <c r="B6" s="164"/>
      <c r="C6" s="164"/>
      <c r="D6" s="164"/>
      <c r="E6" s="164"/>
      <c r="F6" s="164"/>
      <c r="G6" s="164"/>
    </row>
    <row r="7" spans="1:7" ht="15">
      <c r="A7" s="164" t="s">
        <v>666</v>
      </c>
      <c r="B7" s="164"/>
      <c r="C7" s="164"/>
      <c r="D7" s="164"/>
      <c r="E7" s="164"/>
      <c r="F7" s="164"/>
      <c r="G7" s="164"/>
    </row>
    <row r="9" spans="1:11" ht="89.25" customHeight="1">
      <c r="A9" s="33" t="s">
        <v>128</v>
      </c>
      <c r="B9" s="196" t="s">
        <v>127</v>
      </c>
      <c r="C9" s="197"/>
      <c r="D9" s="198"/>
      <c r="E9" s="34" t="s">
        <v>126</v>
      </c>
      <c r="F9" s="35" t="s">
        <v>0</v>
      </c>
      <c r="G9" s="36" t="s">
        <v>539</v>
      </c>
      <c r="H9" s="34" t="s">
        <v>538</v>
      </c>
      <c r="I9" s="35" t="s">
        <v>255</v>
      </c>
      <c r="J9" s="37" t="s">
        <v>667</v>
      </c>
      <c r="K9" s="37" t="s">
        <v>528</v>
      </c>
    </row>
    <row r="10" spans="1:11" ht="36" customHeight="1">
      <c r="A10" s="38" t="s">
        <v>51</v>
      </c>
      <c r="B10" s="163" t="s">
        <v>129</v>
      </c>
      <c r="C10" s="163"/>
      <c r="D10" s="163"/>
      <c r="E10" s="21">
        <v>901</v>
      </c>
      <c r="F10" s="21"/>
      <c r="G10" s="21"/>
      <c r="H10" s="21"/>
      <c r="I10" s="22">
        <f>SUM(I11+I24)</f>
        <v>3523.4</v>
      </c>
      <c r="J10" s="22"/>
      <c r="K10" s="67">
        <f>J10/I10</f>
        <v>0</v>
      </c>
    </row>
    <row r="11" spans="1:11" ht="18.75" customHeight="1">
      <c r="A11" s="38" t="s">
        <v>1</v>
      </c>
      <c r="B11" s="163" t="s">
        <v>50</v>
      </c>
      <c r="C11" s="163"/>
      <c r="D11" s="163"/>
      <c r="E11" s="21">
        <v>901</v>
      </c>
      <c r="F11" s="24" t="s">
        <v>52</v>
      </c>
      <c r="G11" s="21"/>
      <c r="H11" s="21"/>
      <c r="I11" s="22">
        <f>SUM(I12+I15+I22)</f>
        <v>3472</v>
      </c>
      <c r="J11" s="22"/>
      <c r="K11" s="67">
        <f aca="true" t="shared" si="0" ref="K11:K73">J11/I11</f>
        <v>0</v>
      </c>
    </row>
    <row r="12" spans="1:11" s="9" customFormat="1" ht="48" customHeight="1">
      <c r="A12" s="38" t="s">
        <v>2</v>
      </c>
      <c r="B12" s="163" t="s">
        <v>3</v>
      </c>
      <c r="C12" s="163"/>
      <c r="D12" s="163"/>
      <c r="E12" s="21">
        <v>901</v>
      </c>
      <c r="F12" s="24" t="s">
        <v>5</v>
      </c>
      <c r="G12" s="21"/>
      <c r="H12" s="21"/>
      <c r="I12" s="22">
        <v>920.6</v>
      </c>
      <c r="J12" s="22"/>
      <c r="K12" s="67">
        <f t="shared" si="0"/>
        <v>0</v>
      </c>
    </row>
    <row r="13" spans="1:11" s="13" customFormat="1" ht="45.75" customHeight="1">
      <c r="A13" s="39" t="s">
        <v>4</v>
      </c>
      <c r="B13" s="157" t="s">
        <v>207</v>
      </c>
      <c r="C13" s="158"/>
      <c r="D13" s="159"/>
      <c r="E13" s="2">
        <v>901</v>
      </c>
      <c r="F13" s="3" t="s">
        <v>5</v>
      </c>
      <c r="G13" s="3" t="s">
        <v>8</v>
      </c>
      <c r="H13" s="2"/>
      <c r="I13" s="25">
        <f>I14</f>
        <v>920.6</v>
      </c>
      <c r="J13" s="25"/>
      <c r="K13" s="68">
        <f t="shared" si="0"/>
        <v>0</v>
      </c>
    </row>
    <row r="14" spans="1:11" ht="34.5" customHeight="1">
      <c r="A14" s="39" t="s">
        <v>6</v>
      </c>
      <c r="B14" s="160" t="s">
        <v>7</v>
      </c>
      <c r="C14" s="160"/>
      <c r="D14" s="160"/>
      <c r="E14" s="4">
        <v>901</v>
      </c>
      <c r="F14" s="3" t="s">
        <v>5</v>
      </c>
      <c r="G14" s="40" t="s">
        <v>8</v>
      </c>
      <c r="H14" s="4">
        <v>500</v>
      </c>
      <c r="I14" s="41">
        <v>920.6</v>
      </c>
      <c r="J14" s="41"/>
      <c r="K14" s="68">
        <f t="shared" si="0"/>
        <v>0</v>
      </c>
    </row>
    <row r="15" spans="1:11" ht="53.25" customHeight="1">
      <c r="A15" s="38" t="s">
        <v>9</v>
      </c>
      <c r="B15" s="163" t="s">
        <v>10</v>
      </c>
      <c r="C15" s="163"/>
      <c r="D15" s="163"/>
      <c r="E15" s="21">
        <v>901</v>
      </c>
      <c r="F15" s="24" t="s">
        <v>11</v>
      </c>
      <c r="G15" s="4"/>
      <c r="H15" s="4"/>
      <c r="I15" s="22">
        <f>SUM(I16+I18+I20)</f>
        <v>2431.4</v>
      </c>
      <c r="J15" s="22"/>
      <c r="K15" s="67">
        <f t="shared" si="0"/>
        <v>0</v>
      </c>
    </row>
    <row r="16" spans="1:11" ht="31.5" customHeight="1">
      <c r="A16" s="39" t="s">
        <v>12</v>
      </c>
      <c r="B16" s="157" t="s">
        <v>13</v>
      </c>
      <c r="C16" s="158"/>
      <c r="D16" s="159"/>
      <c r="E16" s="2">
        <v>901</v>
      </c>
      <c r="F16" s="3" t="s">
        <v>11</v>
      </c>
      <c r="G16" s="3" t="s">
        <v>14</v>
      </c>
      <c r="H16" s="2"/>
      <c r="I16" s="25">
        <f>SUM(I17)</f>
        <v>764.5</v>
      </c>
      <c r="J16" s="25"/>
      <c r="K16" s="68">
        <f t="shared" si="0"/>
        <v>0</v>
      </c>
    </row>
    <row r="17" spans="1:11" ht="32.25" customHeight="1">
      <c r="A17" s="39" t="s">
        <v>15</v>
      </c>
      <c r="B17" s="160" t="s">
        <v>7</v>
      </c>
      <c r="C17" s="160"/>
      <c r="D17" s="160"/>
      <c r="E17" s="4">
        <v>901</v>
      </c>
      <c r="F17" s="40" t="s">
        <v>11</v>
      </c>
      <c r="G17" s="40" t="s">
        <v>14</v>
      </c>
      <c r="H17" s="4">
        <v>500</v>
      </c>
      <c r="I17" s="41">
        <v>764.5</v>
      </c>
      <c r="J17" s="41"/>
      <c r="K17" s="68">
        <f t="shared" si="0"/>
        <v>0</v>
      </c>
    </row>
    <row r="18" spans="1:11" s="13" customFormat="1" ht="33" customHeight="1">
      <c r="A18" s="39" t="s">
        <v>16</v>
      </c>
      <c r="B18" s="157" t="s">
        <v>17</v>
      </c>
      <c r="C18" s="158"/>
      <c r="D18" s="159"/>
      <c r="E18" s="2">
        <v>901</v>
      </c>
      <c r="F18" s="3" t="s">
        <v>11</v>
      </c>
      <c r="G18" s="40" t="s">
        <v>19</v>
      </c>
      <c r="H18" s="2"/>
      <c r="I18" s="25">
        <v>0</v>
      </c>
      <c r="J18" s="25"/>
      <c r="K18" s="68">
        <v>0</v>
      </c>
    </row>
    <row r="19" spans="1:11" ht="34.5" customHeight="1">
      <c r="A19" s="39" t="s">
        <v>18</v>
      </c>
      <c r="B19" s="160" t="s">
        <v>7</v>
      </c>
      <c r="C19" s="160"/>
      <c r="D19" s="160"/>
      <c r="E19" s="4">
        <v>901</v>
      </c>
      <c r="F19" s="40" t="s">
        <v>11</v>
      </c>
      <c r="G19" s="40" t="s">
        <v>19</v>
      </c>
      <c r="H19" s="4">
        <v>500</v>
      </c>
      <c r="I19" s="41">
        <v>0</v>
      </c>
      <c r="J19" s="41"/>
      <c r="K19" s="68">
        <v>0</v>
      </c>
    </row>
    <row r="20" spans="1:11" ht="33" customHeight="1">
      <c r="A20" s="39" t="s">
        <v>20</v>
      </c>
      <c r="B20" s="157" t="s">
        <v>21</v>
      </c>
      <c r="C20" s="158"/>
      <c r="D20" s="159"/>
      <c r="E20" s="2">
        <v>901</v>
      </c>
      <c r="F20" s="3" t="s">
        <v>11</v>
      </c>
      <c r="G20" s="3" t="s">
        <v>23</v>
      </c>
      <c r="H20" s="4"/>
      <c r="I20" s="25">
        <f>SUM(I21)</f>
        <v>1666.9</v>
      </c>
      <c r="J20" s="25"/>
      <c r="K20" s="68">
        <f t="shared" si="0"/>
        <v>0</v>
      </c>
    </row>
    <row r="21" spans="1:11" ht="33" customHeight="1">
      <c r="A21" s="39" t="s">
        <v>22</v>
      </c>
      <c r="B21" s="160" t="s">
        <v>7</v>
      </c>
      <c r="C21" s="160"/>
      <c r="D21" s="160"/>
      <c r="E21" s="4">
        <v>901</v>
      </c>
      <c r="F21" s="40" t="s">
        <v>11</v>
      </c>
      <c r="G21" s="40" t="s">
        <v>23</v>
      </c>
      <c r="H21" s="4">
        <v>500</v>
      </c>
      <c r="I21" s="41">
        <v>1666.9</v>
      </c>
      <c r="J21" s="41"/>
      <c r="K21" s="68">
        <f t="shared" si="0"/>
        <v>0</v>
      </c>
    </row>
    <row r="22" spans="1:11" s="9" customFormat="1" ht="23.25" customHeight="1">
      <c r="A22" s="38" t="s">
        <v>24</v>
      </c>
      <c r="B22" s="165" t="s">
        <v>25</v>
      </c>
      <c r="C22" s="166"/>
      <c r="D22" s="167"/>
      <c r="E22" s="21">
        <v>901</v>
      </c>
      <c r="F22" s="24" t="s">
        <v>152</v>
      </c>
      <c r="G22" s="24"/>
      <c r="H22" s="21"/>
      <c r="I22" s="22">
        <v>120</v>
      </c>
      <c r="J22" s="22"/>
      <c r="K22" s="67">
        <f t="shared" si="0"/>
        <v>0</v>
      </c>
    </row>
    <row r="23" spans="1:11" ht="50.25" customHeight="1">
      <c r="A23" s="42" t="s">
        <v>26</v>
      </c>
      <c r="B23" s="157" t="s">
        <v>144</v>
      </c>
      <c r="C23" s="158"/>
      <c r="D23" s="159"/>
      <c r="E23" s="2">
        <v>901</v>
      </c>
      <c r="F23" s="3" t="s">
        <v>152</v>
      </c>
      <c r="G23" s="3" t="s">
        <v>130</v>
      </c>
      <c r="H23" s="3" t="s">
        <v>256</v>
      </c>
      <c r="I23" s="25">
        <v>120</v>
      </c>
      <c r="J23" s="41"/>
      <c r="K23" s="68">
        <f t="shared" si="0"/>
        <v>0</v>
      </c>
    </row>
    <row r="24" spans="1:11" ht="30" customHeight="1">
      <c r="A24" s="21" t="s">
        <v>668</v>
      </c>
      <c r="B24" s="148" t="s">
        <v>112</v>
      </c>
      <c r="C24" s="156"/>
      <c r="D24" s="156"/>
      <c r="E24" s="78">
        <v>901</v>
      </c>
      <c r="F24" s="78">
        <v>1000</v>
      </c>
      <c r="G24" s="78"/>
      <c r="H24" s="78"/>
      <c r="I24" s="78">
        <v>51.4</v>
      </c>
      <c r="J24" s="78"/>
      <c r="K24" s="68">
        <f t="shared" si="0"/>
        <v>0</v>
      </c>
    </row>
    <row r="25" spans="1:11" ht="33" customHeight="1">
      <c r="A25" s="21" t="s">
        <v>669</v>
      </c>
      <c r="B25" s="148" t="s">
        <v>670</v>
      </c>
      <c r="C25" s="149"/>
      <c r="D25" s="149"/>
      <c r="E25" s="79">
        <v>901</v>
      </c>
      <c r="F25" s="79">
        <v>1003</v>
      </c>
      <c r="G25" s="79"/>
      <c r="H25" s="79"/>
      <c r="I25" s="78">
        <v>51.4</v>
      </c>
      <c r="J25" s="79"/>
      <c r="K25" s="68">
        <f t="shared" si="0"/>
        <v>0</v>
      </c>
    </row>
    <row r="26" spans="1:11" ht="35.25" customHeight="1">
      <c r="A26" s="2" t="s">
        <v>671</v>
      </c>
      <c r="B26" s="150" t="s">
        <v>672</v>
      </c>
      <c r="C26" s="151"/>
      <c r="D26" s="151"/>
      <c r="E26" s="80">
        <v>901</v>
      </c>
      <c r="F26" s="80">
        <v>1003</v>
      </c>
      <c r="G26" s="80">
        <v>5050100</v>
      </c>
      <c r="H26" s="80"/>
      <c r="I26" s="81">
        <v>51.4</v>
      </c>
      <c r="J26" s="80"/>
      <c r="K26" s="68"/>
    </row>
    <row r="27" spans="1:11" ht="34.5" customHeight="1">
      <c r="A27" s="2" t="s">
        <v>673</v>
      </c>
      <c r="B27" s="152" t="s">
        <v>674</v>
      </c>
      <c r="C27" s="153"/>
      <c r="D27" s="153"/>
      <c r="E27" s="81">
        <v>901</v>
      </c>
      <c r="F27" s="81">
        <v>1003</v>
      </c>
      <c r="G27" s="81">
        <v>5050100</v>
      </c>
      <c r="H27" s="83" t="s">
        <v>675</v>
      </c>
      <c r="I27" s="81">
        <v>51.4</v>
      </c>
      <c r="J27" s="81"/>
      <c r="K27" s="68"/>
    </row>
    <row r="28" spans="1:11" s="9" customFormat="1" ht="38.25" customHeight="1">
      <c r="A28" s="38" t="s">
        <v>137</v>
      </c>
      <c r="B28" s="165" t="s">
        <v>131</v>
      </c>
      <c r="C28" s="166"/>
      <c r="D28" s="167"/>
      <c r="E28" s="21">
        <v>984</v>
      </c>
      <c r="F28" s="24"/>
      <c r="G28" s="24"/>
      <c r="H28" s="21"/>
      <c r="I28" s="22">
        <f>SUM(I29+I51+I60+I70+I133+I137+I143+I151+I162+I172)</f>
        <v>153845.3</v>
      </c>
      <c r="J28" s="22"/>
      <c r="K28" s="67">
        <f t="shared" si="0"/>
        <v>0</v>
      </c>
    </row>
    <row r="29" spans="1:11" s="9" customFormat="1" ht="21" customHeight="1">
      <c r="A29" s="38" t="s">
        <v>1</v>
      </c>
      <c r="B29" s="165" t="s">
        <v>50</v>
      </c>
      <c r="C29" s="166"/>
      <c r="D29" s="167"/>
      <c r="E29" s="21">
        <v>984</v>
      </c>
      <c r="F29" s="24" t="s">
        <v>52</v>
      </c>
      <c r="G29" s="24"/>
      <c r="H29" s="21"/>
      <c r="I29" s="22">
        <f>SUM(I30+I37+I39)</f>
        <v>15738.6</v>
      </c>
      <c r="J29" s="22"/>
      <c r="K29" s="67">
        <f t="shared" si="0"/>
        <v>0</v>
      </c>
    </row>
    <row r="30" spans="1:11" ht="73.5" customHeight="1">
      <c r="A30" s="38" t="s">
        <v>2</v>
      </c>
      <c r="B30" s="163" t="s">
        <v>145</v>
      </c>
      <c r="C30" s="163"/>
      <c r="D30" s="163"/>
      <c r="E30" s="21">
        <v>984</v>
      </c>
      <c r="F30" s="24" t="s">
        <v>29</v>
      </c>
      <c r="G30" s="4"/>
      <c r="H30" s="4"/>
      <c r="I30" s="22">
        <f>SUM(I31+I33+I35)</f>
        <v>14610.6</v>
      </c>
      <c r="J30" s="22"/>
      <c r="K30" s="68">
        <f t="shared" si="0"/>
        <v>0</v>
      </c>
    </row>
    <row r="31" spans="1:11" ht="32.25" customHeight="1">
      <c r="A31" s="71" t="s">
        <v>4</v>
      </c>
      <c r="B31" s="169" t="s">
        <v>30</v>
      </c>
      <c r="C31" s="170"/>
      <c r="D31" s="171"/>
      <c r="E31" s="72">
        <v>984</v>
      </c>
      <c r="F31" s="73" t="s">
        <v>29</v>
      </c>
      <c r="G31" s="73" t="s">
        <v>31</v>
      </c>
      <c r="H31" s="72"/>
      <c r="I31" s="74">
        <f>SUM(I32)</f>
        <v>812.1</v>
      </c>
      <c r="J31" s="74"/>
      <c r="K31" s="75">
        <f t="shared" si="0"/>
        <v>0</v>
      </c>
    </row>
    <row r="32" spans="1:11" ht="33.75" customHeight="1">
      <c r="A32" s="42" t="s">
        <v>6</v>
      </c>
      <c r="B32" s="160" t="s">
        <v>7</v>
      </c>
      <c r="C32" s="160"/>
      <c r="D32" s="160"/>
      <c r="E32" s="2">
        <v>984</v>
      </c>
      <c r="F32" s="40" t="s">
        <v>29</v>
      </c>
      <c r="G32" s="40" t="s">
        <v>31</v>
      </c>
      <c r="H32" s="4">
        <v>500</v>
      </c>
      <c r="I32" s="41">
        <v>812.1</v>
      </c>
      <c r="J32" s="41"/>
      <c r="K32" s="68">
        <f t="shared" si="0"/>
        <v>0</v>
      </c>
    </row>
    <row r="33" spans="1:11" ht="33.75" customHeight="1">
      <c r="A33" s="71" t="s">
        <v>139</v>
      </c>
      <c r="B33" s="169" t="s">
        <v>32</v>
      </c>
      <c r="C33" s="170"/>
      <c r="D33" s="171"/>
      <c r="E33" s="72">
        <v>984</v>
      </c>
      <c r="F33" s="73" t="s">
        <v>29</v>
      </c>
      <c r="G33" s="73" t="s">
        <v>33</v>
      </c>
      <c r="H33" s="72"/>
      <c r="I33" s="74">
        <f>SUM(I34)</f>
        <v>13734.9</v>
      </c>
      <c r="J33" s="74"/>
      <c r="K33" s="75">
        <f t="shared" si="0"/>
        <v>0</v>
      </c>
    </row>
    <row r="34" spans="1:11" ht="33" customHeight="1">
      <c r="A34" s="42" t="s">
        <v>140</v>
      </c>
      <c r="B34" s="160" t="s">
        <v>7</v>
      </c>
      <c r="C34" s="160"/>
      <c r="D34" s="160"/>
      <c r="E34" s="2">
        <v>984</v>
      </c>
      <c r="F34" s="40" t="s">
        <v>29</v>
      </c>
      <c r="G34" s="40" t="s">
        <v>33</v>
      </c>
      <c r="H34" s="4">
        <v>500</v>
      </c>
      <c r="I34" s="41">
        <v>13734.9</v>
      </c>
      <c r="J34" s="41"/>
      <c r="K34" s="68">
        <f t="shared" si="0"/>
        <v>0</v>
      </c>
    </row>
    <row r="35" spans="1:11" ht="33" customHeight="1">
      <c r="A35" s="42" t="s">
        <v>199</v>
      </c>
      <c r="B35" s="157" t="s">
        <v>36</v>
      </c>
      <c r="C35" s="158"/>
      <c r="D35" s="159"/>
      <c r="E35" s="2">
        <v>984</v>
      </c>
      <c r="F35" s="3" t="s">
        <v>29</v>
      </c>
      <c r="G35" s="3" t="s">
        <v>37</v>
      </c>
      <c r="H35" s="4"/>
      <c r="I35" s="25">
        <f>SUM(I36)</f>
        <v>63.6</v>
      </c>
      <c r="J35" s="25"/>
      <c r="K35" s="68">
        <f t="shared" si="0"/>
        <v>0</v>
      </c>
    </row>
    <row r="36" spans="1:11" ht="36.75" customHeight="1">
      <c r="A36" s="42" t="s">
        <v>200</v>
      </c>
      <c r="B36" s="172" t="s">
        <v>35</v>
      </c>
      <c r="C36" s="172"/>
      <c r="D36" s="172"/>
      <c r="E36" s="4">
        <v>984</v>
      </c>
      <c r="F36" s="40" t="s">
        <v>29</v>
      </c>
      <c r="G36" s="40" t="s">
        <v>37</v>
      </c>
      <c r="H36" s="4">
        <v>598</v>
      </c>
      <c r="I36" s="41">
        <v>63.6</v>
      </c>
      <c r="J36" s="41"/>
      <c r="K36" s="68">
        <f t="shared" si="0"/>
        <v>0</v>
      </c>
    </row>
    <row r="37" spans="1:11" ht="15.75">
      <c r="A37" s="38" t="s">
        <v>9</v>
      </c>
      <c r="B37" s="168" t="s">
        <v>38</v>
      </c>
      <c r="C37" s="168"/>
      <c r="D37" s="168"/>
      <c r="E37" s="21">
        <v>984</v>
      </c>
      <c r="F37" s="24" t="s">
        <v>153</v>
      </c>
      <c r="G37" s="4"/>
      <c r="H37" s="4"/>
      <c r="I37" s="22">
        <f>SUM(I38)</f>
        <v>100</v>
      </c>
      <c r="J37" s="22"/>
      <c r="K37" s="67">
        <f t="shared" si="0"/>
        <v>0</v>
      </c>
    </row>
    <row r="38" spans="1:11" ht="15.75">
      <c r="A38" s="42" t="s">
        <v>12</v>
      </c>
      <c r="B38" s="173" t="s">
        <v>39</v>
      </c>
      <c r="C38" s="173"/>
      <c r="D38" s="173"/>
      <c r="E38" s="2">
        <v>984</v>
      </c>
      <c r="F38" s="3" t="s">
        <v>153</v>
      </c>
      <c r="G38" s="3" t="s">
        <v>40</v>
      </c>
      <c r="H38" s="4"/>
      <c r="I38" s="41">
        <v>100</v>
      </c>
      <c r="J38" s="41"/>
      <c r="K38" s="68">
        <f t="shared" si="0"/>
        <v>0</v>
      </c>
    </row>
    <row r="39" spans="1:11" ht="23.25" customHeight="1">
      <c r="A39" s="43" t="s">
        <v>24</v>
      </c>
      <c r="B39" s="161" t="s">
        <v>25</v>
      </c>
      <c r="C39" s="161"/>
      <c r="D39" s="161"/>
      <c r="E39" s="21">
        <v>984</v>
      </c>
      <c r="F39" s="24" t="s">
        <v>152</v>
      </c>
      <c r="G39" s="21"/>
      <c r="H39" s="21"/>
      <c r="I39" s="22">
        <f>SUM(I40+I42+I45+I47+I49)</f>
        <v>1028</v>
      </c>
      <c r="J39" s="22"/>
      <c r="K39" s="67">
        <f t="shared" si="0"/>
        <v>0</v>
      </c>
    </row>
    <row r="40" spans="1:11" ht="32.25" customHeight="1">
      <c r="A40" s="42" t="s">
        <v>26</v>
      </c>
      <c r="B40" s="157" t="s">
        <v>41</v>
      </c>
      <c r="C40" s="158"/>
      <c r="D40" s="159"/>
      <c r="E40" s="2">
        <v>984</v>
      </c>
      <c r="F40" s="3" t="s">
        <v>152</v>
      </c>
      <c r="G40" s="3" t="s">
        <v>42</v>
      </c>
      <c r="H40" s="4"/>
      <c r="I40" s="41">
        <f>SUM(I41)</f>
        <v>20</v>
      </c>
      <c r="J40" s="41"/>
      <c r="K40" s="68">
        <f t="shared" si="0"/>
        <v>0</v>
      </c>
    </row>
    <row r="41" spans="1:11" ht="30" customHeight="1">
      <c r="A41" s="42" t="s">
        <v>27</v>
      </c>
      <c r="B41" s="160" t="s">
        <v>7</v>
      </c>
      <c r="C41" s="160"/>
      <c r="D41" s="160"/>
      <c r="E41" s="2">
        <v>984</v>
      </c>
      <c r="F41" s="40" t="s">
        <v>152</v>
      </c>
      <c r="G41" s="40" t="s">
        <v>42</v>
      </c>
      <c r="H41" s="4">
        <v>500</v>
      </c>
      <c r="I41" s="41">
        <v>20</v>
      </c>
      <c r="J41" s="41"/>
      <c r="K41" s="68">
        <f t="shared" si="0"/>
        <v>0</v>
      </c>
    </row>
    <row r="42" spans="1:11" ht="52.5" customHeight="1">
      <c r="A42" s="42" t="s">
        <v>53</v>
      </c>
      <c r="B42" s="157" t="s">
        <v>191</v>
      </c>
      <c r="C42" s="158"/>
      <c r="D42" s="159"/>
      <c r="E42" s="2">
        <v>984</v>
      </c>
      <c r="F42" s="40" t="s">
        <v>152</v>
      </c>
      <c r="G42" s="3" t="s">
        <v>192</v>
      </c>
      <c r="H42" s="4"/>
      <c r="I42" s="41">
        <f>SUM(I43+I44)</f>
        <v>468</v>
      </c>
      <c r="J42" s="41"/>
      <c r="K42" s="68">
        <f t="shared" si="0"/>
        <v>0</v>
      </c>
    </row>
    <row r="43" spans="1:11" ht="25.5" customHeight="1">
      <c r="A43" s="42" t="s">
        <v>141</v>
      </c>
      <c r="B43" s="160" t="s">
        <v>7</v>
      </c>
      <c r="C43" s="160"/>
      <c r="D43" s="160"/>
      <c r="E43" s="2">
        <v>984</v>
      </c>
      <c r="F43" s="3" t="s">
        <v>152</v>
      </c>
      <c r="G43" s="3" t="s">
        <v>192</v>
      </c>
      <c r="H43" s="2">
        <v>500</v>
      </c>
      <c r="I43" s="25">
        <v>99.9</v>
      </c>
      <c r="J43" s="41"/>
      <c r="K43" s="68">
        <f t="shared" si="0"/>
        <v>0</v>
      </c>
    </row>
    <row r="44" spans="1:11" ht="24" customHeight="1">
      <c r="A44" s="42" t="s">
        <v>214</v>
      </c>
      <c r="B44" s="152" t="s">
        <v>215</v>
      </c>
      <c r="C44" s="209"/>
      <c r="D44" s="210"/>
      <c r="E44" s="2">
        <v>984</v>
      </c>
      <c r="F44" s="3" t="s">
        <v>152</v>
      </c>
      <c r="G44" s="3" t="s">
        <v>192</v>
      </c>
      <c r="H44" s="3" t="s">
        <v>216</v>
      </c>
      <c r="I44" s="25">
        <v>368.1</v>
      </c>
      <c r="J44" s="41"/>
      <c r="K44" s="68">
        <f t="shared" si="0"/>
        <v>0</v>
      </c>
    </row>
    <row r="45" spans="1:11" ht="33.75" customHeight="1">
      <c r="A45" s="42" t="s">
        <v>54</v>
      </c>
      <c r="B45" s="157" t="s">
        <v>43</v>
      </c>
      <c r="C45" s="158"/>
      <c r="D45" s="159"/>
      <c r="E45" s="2">
        <v>984</v>
      </c>
      <c r="F45" s="3" t="s">
        <v>152</v>
      </c>
      <c r="G45" s="3" t="s">
        <v>44</v>
      </c>
      <c r="H45" s="4"/>
      <c r="I45" s="41">
        <f>SUM(I46)</f>
        <v>150</v>
      </c>
      <c r="J45" s="41"/>
      <c r="K45" s="68">
        <f t="shared" si="0"/>
        <v>0</v>
      </c>
    </row>
    <row r="46" spans="1:11" ht="32.25" customHeight="1">
      <c r="A46" s="42" t="s">
        <v>55</v>
      </c>
      <c r="B46" s="160" t="s">
        <v>7</v>
      </c>
      <c r="C46" s="160"/>
      <c r="D46" s="160"/>
      <c r="E46" s="4">
        <v>984</v>
      </c>
      <c r="F46" s="40" t="s">
        <v>152</v>
      </c>
      <c r="G46" s="40" t="s">
        <v>44</v>
      </c>
      <c r="H46" s="4">
        <v>500</v>
      </c>
      <c r="I46" s="41">
        <v>150</v>
      </c>
      <c r="J46" s="41"/>
      <c r="K46" s="68">
        <f t="shared" si="0"/>
        <v>0</v>
      </c>
    </row>
    <row r="47" spans="1:11" ht="84" customHeight="1">
      <c r="A47" s="42" t="s">
        <v>56</v>
      </c>
      <c r="B47" s="157" t="s">
        <v>193</v>
      </c>
      <c r="C47" s="158"/>
      <c r="D47" s="159"/>
      <c r="E47" s="2">
        <v>984</v>
      </c>
      <c r="F47" s="3" t="s">
        <v>152</v>
      </c>
      <c r="G47" s="3" t="s">
        <v>45</v>
      </c>
      <c r="H47" s="4"/>
      <c r="I47" s="41">
        <v>80</v>
      </c>
      <c r="J47" s="41"/>
      <c r="K47" s="68">
        <f t="shared" si="0"/>
        <v>0</v>
      </c>
    </row>
    <row r="48" spans="1:11" ht="30" customHeight="1">
      <c r="A48" s="42" t="s">
        <v>149</v>
      </c>
      <c r="B48" s="160" t="s">
        <v>7</v>
      </c>
      <c r="C48" s="160"/>
      <c r="D48" s="160"/>
      <c r="E48" s="4">
        <v>984</v>
      </c>
      <c r="F48" s="40" t="s">
        <v>152</v>
      </c>
      <c r="G48" s="40" t="s">
        <v>45</v>
      </c>
      <c r="H48" s="4">
        <v>500</v>
      </c>
      <c r="I48" s="41">
        <v>80</v>
      </c>
      <c r="J48" s="41"/>
      <c r="K48" s="68">
        <f t="shared" si="0"/>
        <v>0</v>
      </c>
    </row>
    <row r="49" spans="1:11" ht="76.5" customHeight="1">
      <c r="A49" s="42" t="s">
        <v>150</v>
      </c>
      <c r="B49" s="157" t="s">
        <v>120</v>
      </c>
      <c r="C49" s="158"/>
      <c r="D49" s="159"/>
      <c r="E49" s="2">
        <v>984</v>
      </c>
      <c r="F49" s="3" t="s">
        <v>152</v>
      </c>
      <c r="G49" s="3" t="s">
        <v>121</v>
      </c>
      <c r="H49" s="2"/>
      <c r="I49" s="41">
        <f>SUM(I50)</f>
        <v>310</v>
      </c>
      <c r="J49" s="41"/>
      <c r="K49" s="68">
        <f t="shared" si="0"/>
        <v>0</v>
      </c>
    </row>
    <row r="50" spans="1:11" ht="30" customHeight="1">
      <c r="A50" s="42" t="s">
        <v>151</v>
      </c>
      <c r="B50" s="178" t="s">
        <v>7</v>
      </c>
      <c r="C50" s="179"/>
      <c r="D50" s="180"/>
      <c r="E50" s="4">
        <v>984</v>
      </c>
      <c r="F50" s="40" t="s">
        <v>152</v>
      </c>
      <c r="G50" s="40" t="s">
        <v>121</v>
      </c>
      <c r="H50" s="4">
        <v>500</v>
      </c>
      <c r="I50" s="41">
        <v>310</v>
      </c>
      <c r="J50" s="41"/>
      <c r="K50" s="68">
        <f t="shared" si="0"/>
        <v>0</v>
      </c>
    </row>
    <row r="51" spans="1:11" ht="30.75" customHeight="1">
      <c r="A51" s="43" t="s">
        <v>28</v>
      </c>
      <c r="B51" s="163" t="s">
        <v>57</v>
      </c>
      <c r="C51" s="163"/>
      <c r="D51" s="163"/>
      <c r="E51" s="21">
        <v>984</v>
      </c>
      <c r="F51" s="24" t="s">
        <v>58</v>
      </c>
      <c r="G51" s="3"/>
      <c r="H51" s="4"/>
      <c r="I51" s="22">
        <f>SUM(I52+I57)</f>
        <v>430</v>
      </c>
      <c r="J51" s="22"/>
      <c r="K51" s="67">
        <f t="shared" si="0"/>
        <v>0</v>
      </c>
    </row>
    <row r="52" spans="1:11" ht="45.75" customHeight="1">
      <c r="A52" s="76" t="s">
        <v>132</v>
      </c>
      <c r="B52" s="162" t="s">
        <v>46</v>
      </c>
      <c r="C52" s="162"/>
      <c r="D52" s="162"/>
      <c r="E52" s="72">
        <v>984</v>
      </c>
      <c r="F52" s="73" t="s">
        <v>47</v>
      </c>
      <c r="G52" s="73"/>
      <c r="H52" s="72"/>
      <c r="I52" s="74">
        <f>SUM(I53+I55)</f>
        <v>380</v>
      </c>
      <c r="J52" s="74"/>
      <c r="K52" s="75">
        <f t="shared" si="0"/>
        <v>0</v>
      </c>
    </row>
    <row r="53" spans="1:11" ht="96.75" customHeight="1">
      <c r="A53" s="42" t="s">
        <v>133</v>
      </c>
      <c r="B53" s="157" t="s">
        <v>179</v>
      </c>
      <c r="C53" s="158"/>
      <c r="D53" s="159"/>
      <c r="E53" s="2">
        <v>984</v>
      </c>
      <c r="F53" s="3" t="s">
        <v>47</v>
      </c>
      <c r="G53" s="3" t="s">
        <v>48</v>
      </c>
      <c r="H53" s="4"/>
      <c r="I53" s="41">
        <v>219.7</v>
      </c>
      <c r="J53" s="41"/>
      <c r="K53" s="68">
        <f t="shared" si="0"/>
        <v>0</v>
      </c>
    </row>
    <row r="54" spans="1:11" ht="32.25" customHeight="1">
      <c r="A54" s="42" t="s">
        <v>134</v>
      </c>
      <c r="B54" s="160" t="s">
        <v>7</v>
      </c>
      <c r="C54" s="160"/>
      <c r="D54" s="160"/>
      <c r="E54" s="2">
        <v>984</v>
      </c>
      <c r="F54" s="3" t="s">
        <v>47</v>
      </c>
      <c r="G54" s="40" t="s">
        <v>48</v>
      </c>
      <c r="H54" s="4">
        <v>500</v>
      </c>
      <c r="I54" s="41">
        <v>219.7</v>
      </c>
      <c r="J54" s="41"/>
      <c r="K54" s="68">
        <f t="shared" si="0"/>
        <v>0</v>
      </c>
    </row>
    <row r="55" spans="1:11" ht="84.75" customHeight="1">
      <c r="A55" s="42" t="s">
        <v>135</v>
      </c>
      <c r="B55" s="157" t="s">
        <v>203</v>
      </c>
      <c r="C55" s="158"/>
      <c r="D55" s="159"/>
      <c r="E55" s="2">
        <v>984</v>
      </c>
      <c r="F55" s="3" t="s">
        <v>47</v>
      </c>
      <c r="G55" s="3" t="s">
        <v>49</v>
      </c>
      <c r="H55" s="4"/>
      <c r="I55" s="41">
        <v>160.3</v>
      </c>
      <c r="J55" s="41"/>
      <c r="K55" s="68">
        <f t="shared" si="0"/>
        <v>0</v>
      </c>
    </row>
    <row r="56" spans="1:11" ht="33" customHeight="1">
      <c r="A56" s="42" t="s">
        <v>136</v>
      </c>
      <c r="B56" s="160" t="s">
        <v>7</v>
      </c>
      <c r="C56" s="160"/>
      <c r="D56" s="160"/>
      <c r="E56" s="2">
        <v>984</v>
      </c>
      <c r="F56" s="40" t="s">
        <v>47</v>
      </c>
      <c r="G56" s="40" t="s">
        <v>49</v>
      </c>
      <c r="H56" s="4">
        <v>500</v>
      </c>
      <c r="I56" s="41">
        <v>160.3</v>
      </c>
      <c r="J56" s="41"/>
      <c r="K56" s="68">
        <f t="shared" si="0"/>
        <v>0</v>
      </c>
    </row>
    <row r="57" spans="1:11" ht="31.5" customHeight="1">
      <c r="A57" s="44" t="s">
        <v>154</v>
      </c>
      <c r="B57" s="165" t="s">
        <v>155</v>
      </c>
      <c r="C57" s="166"/>
      <c r="D57" s="167"/>
      <c r="E57" s="21">
        <v>984</v>
      </c>
      <c r="F57" s="24" t="s">
        <v>156</v>
      </c>
      <c r="G57" s="24"/>
      <c r="H57" s="21"/>
      <c r="I57" s="22">
        <v>50</v>
      </c>
      <c r="J57" s="54"/>
      <c r="K57" s="67">
        <f t="shared" si="0"/>
        <v>0</v>
      </c>
    </row>
    <row r="58" spans="1:11" ht="71.25" customHeight="1">
      <c r="A58" s="42" t="s">
        <v>157</v>
      </c>
      <c r="B58" s="178" t="s">
        <v>180</v>
      </c>
      <c r="C58" s="179"/>
      <c r="D58" s="180"/>
      <c r="E58" s="2">
        <v>984</v>
      </c>
      <c r="F58" s="3" t="s">
        <v>156</v>
      </c>
      <c r="G58" s="3" t="s">
        <v>169</v>
      </c>
      <c r="H58" s="2" t="s">
        <v>238</v>
      </c>
      <c r="I58" s="25">
        <v>50</v>
      </c>
      <c r="J58" s="41"/>
      <c r="K58" s="68">
        <f t="shared" si="0"/>
        <v>0</v>
      </c>
    </row>
    <row r="59" spans="1:11" ht="33.75" customHeight="1">
      <c r="A59" s="42" t="s">
        <v>158</v>
      </c>
      <c r="B59" s="178" t="s">
        <v>7</v>
      </c>
      <c r="C59" s="179"/>
      <c r="D59" s="180"/>
      <c r="E59" s="2">
        <v>984</v>
      </c>
      <c r="F59" s="40" t="s">
        <v>156</v>
      </c>
      <c r="G59" s="40" t="s">
        <v>169</v>
      </c>
      <c r="H59" s="4">
        <v>500</v>
      </c>
      <c r="I59" s="41">
        <v>50</v>
      </c>
      <c r="J59" s="41"/>
      <c r="K59" s="68">
        <f t="shared" si="0"/>
        <v>0</v>
      </c>
    </row>
    <row r="60" spans="1:11" ht="17.25" customHeight="1">
      <c r="A60" s="43" t="s">
        <v>59</v>
      </c>
      <c r="B60" s="201" t="s">
        <v>60</v>
      </c>
      <c r="C60" s="202"/>
      <c r="D60" s="203"/>
      <c r="E60" s="21">
        <v>984</v>
      </c>
      <c r="F60" s="24" t="s">
        <v>61</v>
      </c>
      <c r="G60" s="24"/>
      <c r="H60" s="4"/>
      <c r="I60" s="22">
        <f>SUM(I62+I64+I67)</f>
        <v>827.6</v>
      </c>
      <c r="J60" s="22"/>
      <c r="K60" s="68">
        <f t="shared" si="0"/>
        <v>0</v>
      </c>
    </row>
    <row r="61" spans="1:11" ht="17.25" customHeight="1">
      <c r="A61" s="43" t="s">
        <v>170</v>
      </c>
      <c r="B61" s="190" t="s">
        <v>663</v>
      </c>
      <c r="C61" s="204"/>
      <c r="D61" s="205"/>
      <c r="E61" s="21">
        <v>984</v>
      </c>
      <c r="F61" s="24" t="s">
        <v>664</v>
      </c>
      <c r="G61" s="24"/>
      <c r="H61" s="4"/>
      <c r="I61" s="22">
        <v>100</v>
      </c>
      <c r="J61" s="22"/>
      <c r="K61" s="68"/>
    </row>
    <row r="62" spans="1:11" ht="156" customHeight="1">
      <c r="A62" s="77" t="s">
        <v>171</v>
      </c>
      <c r="B62" s="206" t="s">
        <v>208</v>
      </c>
      <c r="C62" s="207"/>
      <c r="D62" s="208"/>
      <c r="E62" s="2">
        <v>984</v>
      </c>
      <c r="F62" s="3" t="s">
        <v>664</v>
      </c>
      <c r="G62" s="3" t="s">
        <v>665</v>
      </c>
      <c r="H62" s="2"/>
      <c r="I62" s="25">
        <v>100</v>
      </c>
      <c r="J62" s="25"/>
      <c r="K62" s="23"/>
    </row>
    <row r="63" spans="1:11" ht="17.25" customHeight="1">
      <c r="A63" s="42" t="s">
        <v>172</v>
      </c>
      <c r="B63" s="206" t="s">
        <v>7</v>
      </c>
      <c r="C63" s="207"/>
      <c r="D63" s="208"/>
      <c r="E63" s="2">
        <v>984</v>
      </c>
      <c r="F63" s="3" t="s">
        <v>664</v>
      </c>
      <c r="G63" s="3" t="s">
        <v>665</v>
      </c>
      <c r="H63" s="2">
        <v>500</v>
      </c>
      <c r="I63" s="25">
        <v>100</v>
      </c>
      <c r="J63" s="25"/>
      <c r="K63" s="23"/>
    </row>
    <row r="64" spans="1:11" ht="15.75">
      <c r="A64" s="43" t="s">
        <v>170</v>
      </c>
      <c r="B64" s="168" t="s">
        <v>64</v>
      </c>
      <c r="C64" s="168"/>
      <c r="D64" s="168"/>
      <c r="E64" s="21">
        <v>984</v>
      </c>
      <c r="F64" s="24" t="s">
        <v>65</v>
      </c>
      <c r="G64" s="4"/>
      <c r="H64" s="4"/>
      <c r="I64" s="22">
        <f>SUM(I65)</f>
        <v>587.6</v>
      </c>
      <c r="J64" s="22"/>
      <c r="K64" s="67">
        <f t="shared" si="0"/>
        <v>0</v>
      </c>
    </row>
    <row r="65" spans="1:11" ht="32.25" customHeight="1">
      <c r="A65" s="42" t="s">
        <v>171</v>
      </c>
      <c r="B65" s="157" t="s">
        <v>185</v>
      </c>
      <c r="C65" s="158"/>
      <c r="D65" s="159"/>
      <c r="E65" s="2">
        <v>984</v>
      </c>
      <c r="F65" s="3" t="s">
        <v>65</v>
      </c>
      <c r="G65" s="2">
        <v>7950300</v>
      </c>
      <c r="H65" s="4"/>
      <c r="I65" s="25">
        <v>587.6</v>
      </c>
      <c r="J65" s="41"/>
      <c r="K65" s="68">
        <f t="shared" si="0"/>
        <v>0</v>
      </c>
    </row>
    <row r="66" spans="1:11" ht="31.5" customHeight="1">
      <c r="A66" s="42" t="s">
        <v>172</v>
      </c>
      <c r="B66" s="178" t="s">
        <v>7</v>
      </c>
      <c r="C66" s="179"/>
      <c r="D66" s="180"/>
      <c r="E66" s="2">
        <v>984</v>
      </c>
      <c r="F66" s="40" t="s">
        <v>65</v>
      </c>
      <c r="G66" s="4">
        <v>7950300</v>
      </c>
      <c r="H66" s="4">
        <v>500</v>
      </c>
      <c r="I66" s="41">
        <v>587.6</v>
      </c>
      <c r="J66" s="41"/>
      <c r="K66" s="68">
        <f t="shared" si="0"/>
        <v>0</v>
      </c>
    </row>
    <row r="67" spans="1:11" ht="23.25" customHeight="1">
      <c r="A67" s="43" t="s">
        <v>63</v>
      </c>
      <c r="B67" s="163" t="s">
        <v>68</v>
      </c>
      <c r="C67" s="163"/>
      <c r="D67" s="163"/>
      <c r="E67" s="21">
        <v>984</v>
      </c>
      <c r="F67" s="24" t="s">
        <v>69</v>
      </c>
      <c r="G67" s="4"/>
      <c r="H67" s="4"/>
      <c r="I67" s="22">
        <f>SUM(I68)</f>
        <v>140</v>
      </c>
      <c r="J67" s="22"/>
      <c r="K67" s="67">
        <f t="shared" si="0"/>
        <v>0</v>
      </c>
    </row>
    <row r="68" spans="1:11" ht="33.75" customHeight="1">
      <c r="A68" s="42" t="s">
        <v>66</v>
      </c>
      <c r="B68" s="157" t="s">
        <v>527</v>
      </c>
      <c r="C68" s="158"/>
      <c r="D68" s="159"/>
      <c r="E68" s="2">
        <v>984</v>
      </c>
      <c r="F68" s="3" t="s">
        <v>69</v>
      </c>
      <c r="G68" s="2">
        <v>3450100</v>
      </c>
      <c r="H68" s="4"/>
      <c r="I68" s="41">
        <f>I69</f>
        <v>140</v>
      </c>
      <c r="J68" s="41"/>
      <c r="K68" s="68">
        <f t="shared" si="0"/>
        <v>0</v>
      </c>
    </row>
    <row r="69" spans="1:11" ht="33" customHeight="1">
      <c r="A69" s="42" t="s">
        <v>67</v>
      </c>
      <c r="B69" s="160" t="s">
        <v>7</v>
      </c>
      <c r="C69" s="160"/>
      <c r="D69" s="160"/>
      <c r="E69" s="2">
        <v>984</v>
      </c>
      <c r="F69" s="40" t="s">
        <v>69</v>
      </c>
      <c r="G69" s="4">
        <v>3450100</v>
      </c>
      <c r="H69" s="4">
        <v>500</v>
      </c>
      <c r="I69" s="41">
        <v>140</v>
      </c>
      <c r="J69" s="41"/>
      <c r="K69" s="68">
        <f t="shared" si="0"/>
        <v>0</v>
      </c>
    </row>
    <row r="70" spans="1:11" ht="21.75" customHeight="1">
      <c r="A70" s="43" t="s">
        <v>62</v>
      </c>
      <c r="B70" s="211" t="s">
        <v>70</v>
      </c>
      <c r="C70" s="212"/>
      <c r="D70" s="213"/>
      <c r="E70" s="21">
        <v>984</v>
      </c>
      <c r="F70" s="24" t="s">
        <v>71</v>
      </c>
      <c r="G70" s="4"/>
      <c r="H70" s="4"/>
      <c r="I70" s="22">
        <f>SUM(I71)</f>
        <v>101445.49999999999</v>
      </c>
      <c r="J70" s="22"/>
      <c r="K70" s="67">
        <f t="shared" si="0"/>
        <v>0</v>
      </c>
    </row>
    <row r="71" spans="1:11" ht="15.75">
      <c r="A71" s="43" t="s">
        <v>232</v>
      </c>
      <c r="B71" s="168" t="s">
        <v>72</v>
      </c>
      <c r="C71" s="168"/>
      <c r="D71" s="168"/>
      <c r="E71" s="21">
        <v>984</v>
      </c>
      <c r="F71" s="24" t="s">
        <v>73</v>
      </c>
      <c r="G71" s="4"/>
      <c r="H71" s="4"/>
      <c r="I71" s="22">
        <f>SUM(I112+I72+I84+I114+I119+I124+I76+I78+I80+I82+I86+I88+I90+I92+I126+I94+I96+I98+I100+I102+I104+I106+I108+I110+I74+I128)</f>
        <v>101445.49999999999</v>
      </c>
      <c r="J71" s="22"/>
      <c r="K71" s="67">
        <f t="shared" si="0"/>
        <v>0</v>
      </c>
    </row>
    <row r="72" spans="1:11" ht="62.25" customHeight="1">
      <c r="A72" s="42" t="s">
        <v>74</v>
      </c>
      <c r="B72" s="157" t="s">
        <v>195</v>
      </c>
      <c r="C72" s="158"/>
      <c r="D72" s="159"/>
      <c r="E72" s="2">
        <v>984</v>
      </c>
      <c r="F72" s="3" t="s">
        <v>73</v>
      </c>
      <c r="G72" s="2">
        <v>3150100</v>
      </c>
      <c r="H72" s="4"/>
      <c r="I72" s="26">
        <f>SUM(I73)</f>
        <v>19463.9</v>
      </c>
      <c r="J72" s="26"/>
      <c r="K72" s="68">
        <f t="shared" si="0"/>
        <v>0</v>
      </c>
    </row>
    <row r="73" spans="1:11" ht="24" customHeight="1">
      <c r="A73" s="42" t="s">
        <v>75</v>
      </c>
      <c r="B73" s="178" t="s">
        <v>7</v>
      </c>
      <c r="C73" s="179"/>
      <c r="D73" s="180"/>
      <c r="E73" s="2">
        <v>984</v>
      </c>
      <c r="F73" s="3" t="s">
        <v>73</v>
      </c>
      <c r="G73" s="4">
        <v>3150100</v>
      </c>
      <c r="H73" s="4">
        <v>500</v>
      </c>
      <c r="I73" s="41">
        <v>19463.9</v>
      </c>
      <c r="J73" s="41"/>
      <c r="K73" s="68">
        <f t="shared" si="0"/>
        <v>0</v>
      </c>
    </row>
    <row r="74" spans="1:11" ht="71.25" customHeight="1">
      <c r="A74" s="1" t="s">
        <v>540</v>
      </c>
      <c r="B74" s="157" t="s">
        <v>530</v>
      </c>
      <c r="C74" s="193"/>
      <c r="D74" s="194"/>
      <c r="E74" s="2">
        <v>984</v>
      </c>
      <c r="F74" s="3" t="s">
        <v>73</v>
      </c>
      <c r="G74" s="4">
        <v>6000101</v>
      </c>
      <c r="H74" s="4"/>
      <c r="I74" s="41">
        <f>I75</f>
        <v>50</v>
      </c>
      <c r="J74" s="41"/>
      <c r="K74" s="68">
        <f>J74/I74</f>
        <v>0</v>
      </c>
    </row>
    <row r="75" spans="1:11" ht="30.75" customHeight="1">
      <c r="A75" s="1" t="s">
        <v>541</v>
      </c>
      <c r="B75" s="178" t="s">
        <v>7</v>
      </c>
      <c r="C75" s="179"/>
      <c r="D75" s="180"/>
      <c r="E75" s="2">
        <v>984</v>
      </c>
      <c r="F75" s="3" t="s">
        <v>73</v>
      </c>
      <c r="G75" s="4">
        <v>6000101</v>
      </c>
      <c r="H75" s="4">
        <v>500</v>
      </c>
      <c r="I75" s="41">
        <v>50</v>
      </c>
      <c r="J75" s="41"/>
      <c r="K75" s="68">
        <f>J75/I75</f>
        <v>0</v>
      </c>
    </row>
    <row r="76" spans="1:11" ht="36.75" customHeight="1">
      <c r="A76" s="42" t="s">
        <v>542</v>
      </c>
      <c r="B76" s="157" t="s">
        <v>181</v>
      </c>
      <c r="C76" s="158"/>
      <c r="D76" s="159"/>
      <c r="E76" s="2">
        <v>984</v>
      </c>
      <c r="F76" s="3" t="s">
        <v>73</v>
      </c>
      <c r="G76" s="2">
        <v>6000102</v>
      </c>
      <c r="H76" s="2"/>
      <c r="I76" s="26">
        <f>I77</f>
        <v>3299.4</v>
      </c>
      <c r="J76" s="41"/>
      <c r="K76" s="68">
        <f aca="true" t="shared" si="1" ref="K76:K161">J76/I76</f>
        <v>0</v>
      </c>
    </row>
    <row r="77" spans="1:11" ht="24" customHeight="1">
      <c r="A77" s="42" t="s">
        <v>543</v>
      </c>
      <c r="B77" s="178" t="s">
        <v>7</v>
      </c>
      <c r="C77" s="179"/>
      <c r="D77" s="180"/>
      <c r="E77" s="4">
        <v>984</v>
      </c>
      <c r="F77" s="40" t="s">
        <v>73</v>
      </c>
      <c r="G77" s="4">
        <v>6000102</v>
      </c>
      <c r="H77" s="4">
        <v>500</v>
      </c>
      <c r="I77" s="41">
        <v>3299.4</v>
      </c>
      <c r="J77" s="41"/>
      <c r="K77" s="68">
        <f t="shared" si="1"/>
        <v>0</v>
      </c>
    </row>
    <row r="78" spans="1:11" ht="22.5" customHeight="1">
      <c r="A78" s="42" t="s">
        <v>544</v>
      </c>
      <c r="B78" s="157" t="s">
        <v>76</v>
      </c>
      <c r="C78" s="158"/>
      <c r="D78" s="159"/>
      <c r="E78" s="2">
        <v>984</v>
      </c>
      <c r="F78" s="3" t="s">
        <v>73</v>
      </c>
      <c r="G78" s="2">
        <v>6000103</v>
      </c>
      <c r="H78" s="4"/>
      <c r="I78" s="26">
        <f>SUM(I79)</f>
        <v>950</v>
      </c>
      <c r="J78" s="41"/>
      <c r="K78" s="68">
        <f t="shared" si="1"/>
        <v>0</v>
      </c>
    </row>
    <row r="79" spans="1:11" ht="24" customHeight="1">
      <c r="A79" s="42" t="s">
        <v>545</v>
      </c>
      <c r="B79" s="178" t="s">
        <v>7</v>
      </c>
      <c r="C79" s="179"/>
      <c r="D79" s="180"/>
      <c r="E79" s="2">
        <v>984</v>
      </c>
      <c r="F79" s="40" t="s">
        <v>73</v>
      </c>
      <c r="G79" s="4">
        <v>6000103</v>
      </c>
      <c r="H79" s="4">
        <v>500</v>
      </c>
      <c r="I79" s="41">
        <v>950</v>
      </c>
      <c r="J79" s="41"/>
      <c r="K79" s="68">
        <f t="shared" si="1"/>
        <v>0</v>
      </c>
    </row>
    <row r="80" spans="1:11" ht="64.5" customHeight="1">
      <c r="A80" s="42" t="s">
        <v>546</v>
      </c>
      <c r="B80" s="157" t="s">
        <v>77</v>
      </c>
      <c r="C80" s="158"/>
      <c r="D80" s="159"/>
      <c r="E80" s="2">
        <v>984</v>
      </c>
      <c r="F80" s="40" t="s">
        <v>73</v>
      </c>
      <c r="G80" s="2">
        <v>6000104</v>
      </c>
      <c r="H80" s="4"/>
      <c r="I80" s="26">
        <f>SUM(I81)</f>
        <v>588.1</v>
      </c>
      <c r="J80" s="41"/>
      <c r="K80" s="68">
        <f t="shared" si="1"/>
        <v>0</v>
      </c>
    </row>
    <row r="81" spans="1:11" ht="24" customHeight="1">
      <c r="A81" s="42" t="s">
        <v>547</v>
      </c>
      <c r="B81" s="178" t="s">
        <v>7</v>
      </c>
      <c r="C81" s="179"/>
      <c r="D81" s="180"/>
      <c r="E81" s="2">
        <v>984</v>
      </c>
      <c r="F81" s="40" t="s">
        <v>73</v>
      </c>
      <c r="G81" s="4">
        <v>6000104</v>
      </c>
      <c r="H81" s="4">
        <v>500</v>
      </c>
      <c r="I81" s="41">
        <v>588.1</v>
      </c>
      <c r="J81" s="41"/>
      <c r="K81" s="68">
        <f t="shared" si="1"/>
        <v>0</v>
      </c>
    </row>
    <row r="82" spans="1:11" ht="29.25" customHeight="1">
      <c r="A82" s="42" t="s">
        <v>548</v>
      </c>
      <c r="B82" s="157" t="s">
        <v>78</v>
      </c>
      <c r="C82" s="158"/>
      <c r="D82" s="159"/>
      <c r="E82" s="2">
        <v>984</v>
      </c>
      <c r="F82" s="3" t="s">
        <v>73</v>
      </c>
      <c r="G82" s="2">
        <v>6000105</v>
      </c>
      <c r="H82" s="4"/>
      <c r="I82" s="26">
        <f>SUM(I83)</f>
        <v>2000</v>
      </c>
      <c r="J82" s="26"/>
      <c r="K82" s="68">
        <f t="shared" si="1"/>
        <v>0</v>
      </c>
    </row>
    <row r="83" spans="1:11" ht="24" customHeight="1">
      <c r="A83" s="42" t="s">
        <v>549</v>
      </c>
      <c r="B83" s="178" t="s">
        <v>7</v>
      </c>
      <c r="C83" s="179"/>
      <c r="D83" s="180"/>
      <c r="E83" s="2">
        <v>984</v>
      </c>
      <c r="F83" s="40" t="s">
        <v>73</v>
      </c>
      <c r="G83" s="4">
        <v>6000105</v>
      </c>
      <c r="H83" s="4">
        <v>500</v>
      </c>
      <c r="I83" s="41">
        <v>2000</v>
      </c>
      <c r="J83" s="41"/>
      <c r="K83" s="68">
        <f t="shared" si="1"/>
        <v>0</v>
      </c>
    </row>
    <row r="84" spans="1:11" ht="41.25" customHeight="1">
      <c r="A84" s="42" t="s">
        <v>550</v>
      </c>
      <c r="B84" s="157" t="s">
        <v>643</v>
      </c>
      <c r="C84" s="199"/>
      <c r="D84" s="200"/>
      <c r="E84" s="2">
        <v>984</v>
      </c>
      <c r="F84" s="40" t="s">
        <v>73</v>
      </c>
      <c r="G84" s="4">
        <v>6000106</v>
      </c>
      <c r="H84" s="4"/>
      <c r="I84" s="41">
        <f>SUM(I85)</f>
        <v>100</v>
      </c>
      <c r="J84" s="41"/>
      <c r="K84" s="68">
        <f t="shared" si="1"/>
        <v>0</v>
      </c>
    </row>
    <row r="85" spans="1:11" ht="24" customHeight="1">
      <c r="A85" s="42" t="s">
        <v>551</v>
      </c>
      <c r="B85" s="178" t="s">
        <v>7</v>
      </c>
      <c r="C85" s="179"/>
      <c r="D85" s="180"/>
      <c r="E85" s="2">
        <v>984</v>
      </c>
      <c r="F85" s="40" t="s">
        <v>73</v>
      </c>
      <c r="G85" s="4">
        <v>6000106</v>
      </c>
      <c r="H85" s="4">
        <v>500</v>
      </c>
      <c r="I85" s="41">
        <v>100</v>
      </c>
      <c r="J85" s="41"/>
      <c r="K85" s="68">
        <f t="shared" si="1"/>
        <v>0</v>
      </c>
    </row>
    <row r="86" spans="1:11" ht="29.25" customHeight="1">
      <c r="A86" s="42" t="s">
        <v>552</v>
      </c>
      <c r="B86" s="157" t="s">
        <v>79</v>
      </c>
      <c r="C86" s="158"/>
      <c r="D86" s="159"/>
      <c r="E86" s="2">
        <v>984</v>
      </c>
      <c r="F86" s="3" t="s">
        <v>73</v>
      </c>
      <c r="G86" s="2">
        <v>6000201</v>
      </c>
      <c r="H86" s="4"/>
      <c r="I86" s="26">
        <f>SUM(I87)</f>
        <v>600</v>
      </c>
      <c r="J86" s="26"/>
      <c r="K86" s="68">
        <f t="shared" si="1"/>
        <v>0</v>
      </c>
    </row>
    <row r="87" spans="1:11" ht="24" customHeight="1">
      <c r="A87" s="42" t="s">
        <v>553</v>
      </c>
      <c r="B87" s="178" t="s">
        <v>7</v>
      </c>
      <c r="C87" s="179"/>
      <c r="D87" s="180"/>
      <c r="E87" s="2">
        <v>984</v>
      </c>
      <c r="F87" s="40" t="s">
        <v>73</v>
      </c>
      <c r="G87" s="4">
        <v>6000201</v>
      </c>
      <c r="H87" s="4">
        <v>500</v>
      </c>
      <c r="I87" s="41">
        <v>600</v>
      </c>
      <c r="J87" s="41"/>
      <c r="K87" s="68">
        <f t="shared" si="1"/>
        <v>0</v>
      </c>
    </row>
    <row r="88" spans="1:11" ht="25.5" customHeight="1">
      <c r="A88" s="42" t="s">
        <v>554</v>
      </c>
      <c r="B88" s="157" t="s">
        <v>124</v>
      </c>
      <c r="C88" s="158"/>
      <c r="D88" s="159"/>
      <c r="E88" s="2">
        <v>984</v>
      </c>
      <c r="F88" s="3" t="s">
        <v>73</v>
      </c>
      <c r="G88" s="2">
        <v>6000202</v>
      </c>
      <c r="H88" s="4"/>
      <c r="I88" s="26">
        <v>779</v>
      </c>
      <c r="J88" s="41"/>
      <c r="K88" s="68">
        <f t="shared" si="1"/>
        <v>0</v>
      </c>
    </row>
    <row r="89" spans="1:11" ht="24" customHeight="1">
      <c r="A89" s="42" t="s">
        <v>555</v>
      </c>
      <c r="B89" s="178" t="s">
        <v>7</v>
      </c>
      <c r="C89" s="179"/>
      <c r="D89" s="180"/>
      <c r="E89" s="2">
        <v>984</v>
      </c>
      <c r="F89" s="40" t="s">
        <v>73</v>
      </c>
      <c r="G89" s="4">
        <v>6000202</v>
      </c>
      <c r="H89" s="4">
        <v>500</v>
      </c>
      <c r="I89" s="41">
        <v>779</v>
      </c>
      <c r="J89" s="41"/>
      <c r="K89" s="68">
        <f t="shared" si="1"/>
        <v>0</v>
      </c>
    </row>
    <row r="90" spans="1:11" ht="36.75" customHeight="1">
      <c r="A90" s="42" t="s">
        <v>556</v>
      </c>
      <c r="B90" s="157" t="s">
        <v>209</v>
      </c>
      <c r="C90" s="158"/>
      <c r="D90" s="159"/>
      <c r="E90" s="2">
        <v>984</v>
      </c>
      <c r="F90" s="3" t="s">
        <v>73</v>
      </c>
      <c r="G90" s="2">
        <v>6000203</v>
      </c>
      <c r="H90" s="4"/>
      <c r="I90" s="26">
        <f>SUM(I91)</f>
        <v>150</v>
      </c>
      <c r="J90" s="26"/>
      <c r="K90" s="68">
        <f t="shared" si="1"/>
        <v>0</v>
      </c>
    </row>
    <row r="91" spans="1:11" ht="24" customHeight="1">
      <c r="A91" s="42" t="s">
        <v>557</v>
      </c>
      <c r="B91" s="178" t="s">
        <v>7</v>
      </c>
      <c r="C91" s="179"/>
      <c r="D91" s="180"/>
      <c r="E91" s="2">
        <v>984</v>
      </c>
      <c r="F91" s="40" t="s">
        <v>73</v>
      </c>
      <c r="G91" s="4">
        <v>6000203</v>
      </c>
      <c r="H91" s="4">
        <v>500</v>
      </c>
      <c r="I91" s="41">
        <v>150</v>
      </c>
      <c r="J91" s="41"/>
      <c r="K91" s="68">
        <f t="shared" si="1"/>
        <v>0</v>
      </c>
    </row>
    <row r="92" spans="1:11" ht="179.25" customHeight="1">
      <c r="A92" s="42" t="s">
        <v>558</v>
      </c>
      <c r="B92" s="157" t="s">
        <v>182</v>
      </c>
      <c r="C92" s="158"/>
      <c r="D92" s="159"/>
      <c r="E92" s="2">
        <v>984</v>
      </c>
      <c r="F92" s="3" t="s">
        <v>73</v>
      </c>
      <c r="G92" s="2">
        <v>6000204</v>
      </c>
      <c r="H92" s="4"/>
      <c r="I92" s="26">
        <f>I93</f>
        <v>1075.6</v>
      </c>
      <c r="J92" s="41"/>
      <c r="K92" s="68">
        <f t="shared" si="1"/>
        <v>0</v>
      </c>
    </row>
    <row r="93" spans="1:11" ht="24" customHeight="1">
      <c r="A93" s="42" t="s">
        <v>559</v>
      </c>
      <c r="B93" s="178" t="s">
        <v>7</v>
      </c>
      <c r="C93" s="179"/>
      <c r="D93" s="180"/>
      <c r="E93" s="2">
        <v>984</v>
      </c>
      <c r="F93" s="40" t="s">
        <v>73</v>
      </c>
      <c r="G93" s="4">
        <v>6000204</v>
      </c>
      <c r="H93" s="4">
        <v>500</v>
      </c>
      <c r="I93" s="41">
        <v>1075.6</v>
      </c>
      <c r="J93" s="41"/>
      <c r="K93" s="68">
        <f t="shared" si="1"/>
        <v>0</v>
      </c>
    </row>
    <row r="94" spans="1:11" ht="32.25" customHeight="1">
      <c r="A94" s="42" t="s">
        <v>560</v>
      </c>
      <c r="B94" s="157" t="s">
        <v>197</v>
      </c>
      <c r="C94" s="158"/>
      <c r="D94" s="159"/>
      <c r="E94" s="2">
        <v>984</v>
      </c>
      <c r="F94" s="3" t="s">
        <v>73</v>
      </c>
      <c r="G94" s="2">
        <v>6000205</v>
      </c>
      <c r="H94" s="4"/>
      <c r="I94" s="26">
        <f>SUM(I95)</f>
        <v>1564.7</v>
      </c>
      <c r="J94" s="41"/>
      <c r="K94" s="68">
        <f t="shared" si="1"/>
        <v>0</v>
      </c>
    </row>
    <row r="95" spans="1:11" ht="24" customHeight="1">
      <c r="A95" s="42" t="s">
        <v>561</v>
      </c>
      <c r="B95" s="178" t="s">
        <v>7</v>
      </c>
      <c r="C95" s="179"/>
      <c r="D95" s="180"/>
      <c r="E95" s="2">
        <v>984</v>
      </c>
      <c r="F95" s="40" t="s">
        <v>73</v>
      </c>
      <c r="G95" s="4">
        <v>6000205</v>
      </c>
      <c r="H95" s="4">
        <v>500</v>
      </c>
      <c r="I95" s="41">
        <v>1564.7</v>
      </c>
      <c r="J95" s="41"/>
      <c r="K95" s="68">
        <f t="shared" si="1"/>
        <v>0</v>
      </c>
    </row>
    <row r="96" spans="1:11" ht="49.5" customHeight="1">
      <c r="A96" s="42" t="s">
        <v>562</v>
      </c>
      <c r="B96" s="178" t="s">
        <v>196</v>
      </c>
      <c r="C96" s="179"/>
      <c r="D96" s="180"/>
      <c r="E96" s="2">
        <v>984</v>
      </c>
      <c r="F96" s="3" t="s">
        <v>73</v>
      </c>
      <c r="G96" s="2">
        <v>6000301</v>
      </c>
      <c r="H96" s="2"/>
      <c r="I96" s="26">
        <f>I97</f>
        <v>600</v>
      </c>
      <c r="J96" s="41"/>
      <c r="K96" s="68">
        <f t="shared" si="1"/>
        <v>0</v>
      </c>
    </row>
    <row r="97" spans="1:11" ht="33.75" customHeight="1">
      <c r="A97" s="42" t="s">
        <v>563</v>
      </c>
      <c r="B97" s="178" t="s">
        <v>7</v>
      </c>
      <c r="C97" s="179"/>
      <c r="D97" s="180"/>
      <c r="E97" s="2">
        <v>984</v>
      </c>
      <c r="F97" s="40" t="s">
        <v>73</v>
      </c>
      <c r="G97" s="4">
        <v>6000301</v>
      </c>
      <c r="H97" s="4">
        <v>500</v>
      </c>
      <c r="I97" s="41">
        <v>600</v>
      </c>
      <c r="J97" s="41"/>
      <c r="K97" s="68">
        <f t="shared" si="1"/>
        <v>0</v>
      </c>
    </row>
    <row r="98" spans="1:11" ht="46.5" customHeight="1">
      <c r="A98" s="42" t="s">
        <v>564</v>
      </c>
      <c r="B98" s="157" t="s">
        <v>183</v>
      </c>
      <c r="C98" s="158"/>
      <c r="D98" s="159"/>
      <c r="E98" s="2">
        <v>984</v>
      </c>
      <c r="F98" s="3" t="s">
        <v>73</v>
      </c>
      <c r="G98" s="2">
        <v>6000401</v>
      </c>
      <c r="H98" s="2"/>
      <c r="I98" s="26">
        <f>SUM(I99)</f>
        <v>100</v>
      </c>
      <c r="J98" s="26"/>
      <c r="K98" s="68">
        <f t="shared" si="1"/>
        <v>0</v>
      </c>
    </row>
    <row r="99" spans="1:11" ht="24" customHeight="1">
      <c r="A99" s="42" t="s">
        <v>565</v>
      </c>
      <c r="B99" s="178" t="s">
        <v>7</v>
      </c>
      <c r="C99" s="179"/>
      <c r="D99" s="180"/>
      <c r="E99" s="2">
        <v>984</v>
      </c>
      <c r="F99" s="3" t="s">
        <v>73</v>
      </c>
      <c r="G99" s="4">
        <v>6000401</v>
      </c>
      <c r="H99" s="4">
        <v>500</v>
      </c>
      <c r="I99" s="41">
        <v>100</v>
      </c>
      <c r="J99" s="41"/>
      <c r="K99" s="68">
        <f t="shared" si="1"/>
        <v>0</v>
      </c>
    </row>
    <row r="100" spans="1:11" ht="30.75" customHeight="1">
      <c r="A100" s="42" t="s">
        <v>566</v>
      </c>
      <c r="B100" s="157" t="s">
        <v>142</v>
      </c>
      <c r="C100" s="158"/>
      <c r="D100" s="159"/>
      <c r="E100" s="2">
        <v>984</v>
      </c>
      <c r="F100" s="3" t="s">
        <v>73</v>
      </c>
      <c r="G100" s="4">
        <v>6000402</v>
      </c>
      <c r="H100" s="4"/>
      <c r="I100" s="26">
        <f>SUM(I101)</f>
        <v>186</v>
      </c>
      <c r="J100" s="41"/>
      <c r="K100" s="68">
        <f t="shared" si="1"/>
        <v>0</v>
      </c>
    </row>
    <row r="101" spans="1:11" ht="23.25" customHeight="1">
      <c r="A101" s="42" t="s">
        <v>653</v>
      </c>
      <c r="B101" s="178" t="s">
        <v>7</v>
      </c>
      <c r="C101" s="179"/>
      <c r="D101" s="180"/>
      <c r="E101" s="2">
        <v>984</v>
      </c>
      <c r="F101" s="3" t="s">
        <v>73</v>
      </c>
      <c r="G101" s="4">
        <v>6000402</v>
      </c>
      <c r="H101" s="4">
        <v>500</v>
      </c>
      <c r="I101" s="41">
        <v>186</v>
      </c>
      <c r="J101" s="41"/>
      <c r="K101" s="68">
        <f t="shared" si="1"/>
        <v>0</v>
      </c>
    </row>
    <row r="102" spans="1:11" ht="69.75" customHeight="1">
      <c r="A102" s="42" t="s">
        <v>567</v>
      </c>
      <c r="B102" s="157" t="s">
        <v>138</v>
      </c>
      <c r="C102" s="158"/>
      <c r="D102" s="159"/>
      <c r="E102" s="2">
        <v>984</v>
      </c>
      <c r="F102" s="3" t="s">
        <v>73</v>
      </c>
      <c r="G102" s="2">
        <v>6000501</v>
      </c>
      <c r="H102" s="2"/>
      <c r="I102" s="26">
        <f>SUM(I103)</f>
        <v>747.8</v>
      </c>
      <c r="J102" s="26"/>
      <c r="K102" s="68">
        <f t="shared" si="1"/>
        <v>0</v>
      </c>
    </row>
    <row r="103" spans="1:11" ht="24" customHeight="1">
      <c r="A103" s="42" t="s">
        <v>568</v>
      </c>
      <c r="B103" s="178" t="s">
        <v>7</v>
      </c>
      <c r="C103" s="179"/>
      <c r="D103" s="180"/>
      <c r="E103" s="2">
        <v>984</v>
      </c>
      <c r="F103" s="40" t="s">
        <v>73</v>
      </c>
      <c r="G103" s="4">
        <v>6000501</v>
      </c>
      <c r="H103" s="4">
        <v>500</v>
      </c>
      <c r="I103" s="41">
        <v>747.8</v>
      </c>
      <c r="J103" s="41"/>
      <c r="K103" s="68">
        <f t="shared" si="1"/>
        <v>0</v>
      </c>
    </row>
    <row r="104" spans="1:11" s="13" customFormat="1" ht="106.5" customHeight="1">
      <c r="A104" s="42" t="s">
        <v>569</v>
      </c>
      <c r="B104" s="157" t="s">
        <v>143</v>
      </c>
      <c r="C104" s="158"/>
      <c r="D104" s="159"/>
      <c r="E104" s="2">
        <v>984</v>
      </c>
      <c r="F104" s="3" t="s">
        <v>73</v>
      </c>
      <c r="G104" s="2">
        <v>6000502</v>
      </c>
      <c r="H104" s="2"/>
      <c r="I104" s="26">
        <f>SUM(I105)</f>
        <v>42653.7</v>
      </c>
      <c r="J104" s="26"/>
      <c r="K104" s="68">
        <f t="shared" si="1"/>
        <v>0</v>
      </c>
    </row>
    <row r="105" spans="1:11" ht="35.25" customHeight="1">
      <c r="A105" s="42" t="s">
        <v>654</v>
      </c>
      <c r="B105" s="178" t="s">
        <v>35</v>
      </c>
      <c r="C105" s="179"/>
      <c r="D105" s="180"/>
      <c r="E105" s="2">
        <v>984</v>
      </c>
      <c r="F105" s="3" t="s">
        <v>73</v>
      </c>
      <c r="G105" s="4">
        <v>6000502</v>
      </c>
      <c r="H105" s="4">
        <v>598</v>
      </c>
      <c r="I105" s="41">
        <v>42653.7</v>
      </c>
      <c r="J105" s="41"/>
      <c r="K105" s="68">
        <f t="shared" si="1"/>
        <v>0</v>
      </c>
    </row>
    <row r="106" spans="1:11" ht="33.75" customHeight="1">
      <c r="A106" s="42" t="s">
        <v>570</v>
      </c>
      <c r="B106" s="157" t="s">
        <v>186</v>
      </c>
      <c r="C106" s="158"/>
      <c r="D106" s="159"/>
      <c r="E106" s="2">
        <v>984</v>
      </c>
      <c r="F106" s="3" t="s">
        <v>73</v>
      </c>
      <c r="G106" s="2">
        <v>6000503</v>
      </c>
      <c r="H106" s="2"/>
      <c r="I106" s="26">
        <f>I107</f>
        <v>786</v>
      </c>
      <c r="J106" s="41"/>
      <c r="K106" s="68">
        <f t="shared" si="1"/>
        <v>0</v>
      </c>
    </row>
    <row r="107" spans="1:11" ht="24" customHeight="1">
      <c r="A107" s="42" t="s">
        <v>571</v>
      </c>
      <c r="B107" s="178" t="s">
        <v>7</v>
      </c>
      <c r="C107" s="179"/>
      <c r="D107" s="180"/>
      <c r="E107" s="2">
        <v>984</v>
      </c>
      <c r="F107" s="40" t="s">
        <v>73</v>
      </c>
      <c r="G107" s="4">
        <v>6000503</v>
      </c>
      <c r="H107" s="4">
        <v>500</v>
      </c>
      <c r="I107" s="41">
        <v>786</v>
      </c>
      <c r="J107" s="41"/>
      <c r="K107" s="68">
        <f t="shared" si="1"/>
        <v>0</v>
      </c>
    </row>
    <row r="108" spans="1:11" ht="33" customHeight="1">
      <c r="A108" s="42" t="s">
        <v>572</v>
      </c>
      <c r="B108" s="157" t="s">
        <v>187</v>
      </c>
      <c r="C108" s="158"/>
      <c r="D108" s="159"/>
      <c r="E108" s="2">
        <v>984</v>
      </c>
      <c r="F108" s="3" t="s">
        <v>73</v>
      </c>
      <c r="G108" s="2">
        <v>6000504</v>
      </c>
      <c r="H108" s="2"/>
      <c r="I108" s="26">
        <f>SUM(I109)</f>
        <v>870</v>
      </c>
      <c r="J108" s="41"/>
      <c r="K108" s="68">
        <f t="shared" si="1"/>
        <v>0</v>
      </c>
    </row>
    <row r="109" spans="1:11" ht="24" customHeight="1">
      <c r="A109" s="42" t="s">
        <v>573</v>
      </c>
      <c r="B109" s="178" t="s">
        <v>7</v>
      </c>
      <c r="C109" s="179"/>
      <c r="D109" s="180"/>
      <c r="E109" s="2">
        <v>984</v>
      </c>
      <c r="F109" s="3" t="s">
        <v>73</v>
      </c>
      <c r="G109" s="4">
        <v>6000504</v>
      </c>
      <c r="H109" s="4">
        <v>500</v>
      </c>
      <c r="I109" s="41">
        <v>870</v>
      </c>
      <c r="J109" s="41"/>
      <c r="K109" s="68">
        <f t="shared" si="1"/>
        <v>0</v>
      </c>
    </row>
    <row r="110" spans="1:11" ht="37.5" customHeight="1">
      <c r="A110" s="1" t="s">
        <v>657</v>
      </c>
      <c r="B110" s="157" t="s">
        <v>529</v>
      </c>
      <c r="C110" s="193"/>
      <c r="D110" s="194"/>
      <c r="E110" s="2">
        <v>984</v>
      </c>
      <c r="F110" s="3" t="s">
        <v>73</v>
      </c>
      <c r="G110" s="4">
        <v>6000505</v>
      </c>
      <c r="H110" s="4"/>
      <c r="I110" s="41">
        <f>I111</f>
        <v>200</v>
      </c>
      <c r="J110" s="41"/>
      <c r="K110" s="68">
        <f t="shared" si="1"/>
        <v>0</v>
      </c>
    </row>
    <row r="111" spans="1:11" ht="24" customHeight="1">
      <c r="A111" s="1" t="s">
        <v>658</v>
      </c>
      <c r="B111" s="178" t="s">
        <v>7</v>
      </c>
      <c r="C111" s="179"/>
      <c r="D111" s="180"/>
      <c r="E111" s="2">
        <v>984</v>
      </c>
      <c r="F111" s="3" t="s">
        <v>73</v>
      </c>
      <c r="G111" s="4">
        <v>6000505</v>
      </c>
      <c r="H111" s="4">
        <v>500</v>
      </c>
      <c r="I111" s="41">
        <v>200</v>
      </c>
      <c r="J111" s="41"/>
      <c r="K111" s="68">
        <f t="shared" si="1"/>
        <v>0</v>
      </c>
    </row>
    <row r="112" spans="1:11" ht="180" customHeight="1">
      <c r="A112" s="42" t="s">
        <v>217</v>
      </c>
      <c r="B112" s="157" t="s">
        <v>208</v>
      </c>
      <c r="C112" s="158"/>
      <c r="D112" s="159"/>
      <c r="E112" s="2">
        <v>984</v>
      </c>
      <c r="F112" s="3" t="s">
        <v>73</v>
      </c>
      <c r="G112" s="2">
        <v>7950400</v>
      </c>
      <c r="H112" s="2"/>
      <c r="I112" s="25">
        <v>194.1</v>
      </c>
      <c r="J112" s="41"/>
      <c r="K112" s="68">
        <f aca="true" t="shared" si="2" ref="K112:K127">J112/I112</f>
        <v>0</v>
      </c>
    </row>
    <row r="113" spans="1:11" ht="24" customHeight="1">
      <c r="A113" s="42" t="s">
        <v>218</v>
      </c>
      <c r="B113" s="178" t="s">
        <v>7</v>
      </c>
      <c r="C113" s="179"/>
      <c r="D113" s="180"/>
      <c r="E113" s="2">
        <v>984</v>
      </c>
      <c r="F113" s="40" t="s">
        <v>73</v>
      </c>
      <c r="G113" s="4">
        <v>7950400</v>
      </c>
      <c r="H113" s="4">
        <v>500</v>
      </c>
      <c r="I113" s="41">
        <v>194.1</v>
      </c>
      <c r="J113" s="41"/>
      <c r="K113" s="68">
        <f t="shared" si="2"/>
        <v>0</v>
      </c>
    </row>
    <row r="114" spans="1:11" ht="32.25" customHeight="1">
      <c r="A114" s="42" t="s">
        <v>219</v>
      </c>
      <c r="B114" s="157" t="s">
        <v>198</v>
      </c>
      <c r="C114" s="158"/>
      <c r="D114" s="159"/>
      <c r="E114" s="2">
        <v>984</v>
      </c>
      <c r="F114" s="3" t="s">
        <v>73</v>
      </c>
      <c r="G114" s="2">
        <v>7950500</v>
      </c>
      <c r="H114" s="2"/>
      <c r="I114" s="26">
        <f>SUM(I115+I117)</f>
        <v>9670.7</v>
      </c>
      <c r="J114" s="26"/>
      <c r="K114" s="68">
        <f t="shared" si="2"/>
        <v>0</v>
      </c>
    </row>
    <row r="115" spans="1:11" ht="54" customHeight="1">
      <c r="A115" s="42" t="s">
        <v>220</v>
      </c>
      <c r="B115" s="157" t="s">
        <v>250</v>
      </c>
      <c r="C115" s="158"/>
      <c r="D115" s="159"/>
      <c r="E115" s="2">
        <v>984</v>
      </c>
      <c r="F115" s="3" t="s">
        <v>73</v>
      </c>
      <c r="G115" s="2">
        <v>7950501</v>
      </c>
      <c r="H115" s="2"/>
      <c r="I115" s="25">
        <f>SUM(I116)</f>
        <v>2417.7</v>
      </c>
      <c r="J115" s="41"/>
      <c r="K115" s="68">
        <f t="shared" si="2"/>
        <v>0</v>
      </c>
    </row>
    <row r="116" spans="1:11" ht="24" customHeight="1">
      <c r="A116" s="42" t="s">
        <v>221</v>
      </c>
      <c r="B116" s="178" t="s">
        <v>7</v>
      </c>
      <c r="C116" s="179"/>
      <c r="D116" s="180"/>
      <c r="E116" s="2">
        <v>984</v>
      </c>
      <c r="F116" s="3" t="s">
        <v>73</v>
      </c>
      <c r="G116" s="4">
        <v>7950501</v>
      </c>
      <c r="H116" s="4">
        <v>500</v>
      </c>
      <c r="I116" s="41">
        <v>2417.7</v>
      </c>
      <c r="J116" s="41"/>
      <c r="K116" s="68">
        <f t="shared" si="2"/>
        <v>0</v>
      </c>
    </row>
    <row r="117" spans="1:11" ht="54.75" customHeight="1">
      <c r="A117" s="42" t="s">
        <v>222</v>
      </c>
      <c r="B117" s="157" t="s">
        <v>251</v>
      </c>
      <c r="C117" s="158"/>
      <c r="D117" s="159"/>
      <c r="E117" s="2">
        <v>984</v>
      </c>
      <c r="F117" s="3" t="s">
        <v>73</v>
      </c>
      <c r="G117" s="2">
        <v>7950502</v>
      </c>
      <c r="H117" s="4"/>
      <c r="I117" s="41">
        <f>SUM(I118)</f>
        <v>7253</v>
      </c>
      <c r="J117" s="41"/>
      <c r="K117" s="68">
        <f t="shared" si="2"/>
        <v>0</v>
      </c>
    </row>
    <row r="118" spans="1:11" ht="56.25" customHeight="1">
      <c r="A118" s="42" t="s">
        <v>223</v>
      </c>
      <c r="B118" s="160" t="s">
        <v>125</v>
      </c>
      <c r="C118" s="160"/>
      <c r="D118" s="160"/>
      <c r="E118" s="4">
        <v>984</v>
      </c>
      <c r="F118" s="40" t="s">
        <v>73</v>
      </c>
      <c r="G118" s="4">
        <v>7950502</v>
      </c>
      <c r="H118" s="4">
        <v>599</v>
      </c>
      <c r="I118" s="41">
        <v>7253</v>
      </c>
      <c r="J118" s="41"/>
      <c r="K118" s="68">
        <f t="shared" si="2"/>
        <v>0</v>
      </c>
    </row>
    <row r="119" spans="1:11" ht="34.5" customHeight="1">
      <c r="A119" s="42" t="s">
        <v>224</v>
      </c>
      <c r="B119" s="157" t="s">
        <v>201</v>
      </c>
      <c r="C119" s="158"/>
      <c r="D119" s="159"/>
      <c r="E119" s="2">
        <v>984</v>
      </c>
      <c r="F119" s="3" t="s">
        <v>73</v>
      </c>
      <c r="G119" s="2">
        <v>7950600</v>
      </c>
      <c r="H119" s="2"/>
      <c r="I119" s="26">
        <f>SUM(I120+I122)</f>
        <v>2154</v>
      </c>
      <c r="J119" s="41"/>
      <c r="K119" s="68">
        <f t="shared" si="2"/>
        <v>0</v>
      </c>
    </row>
    <row r="120" spans="1:11" ht="48.75" customHeight="1">
      <c r="A120" s="42" t="s">
        <v>225</v>
      </c>
      <c r="B120" s="157" t="s">
        <v>248</v>
      </c>
      <c r="C120" s="158"/>
      <c r="D120" s="159"/>
      <c r="E120" s="2">
        <v>984</v>
      </c>
      <c r="F120" s="3" t="s">
        <v>73</v>
      </c>
      <c r="G120" s="2">
        <v>7950601</v>
      </c>
      <c r="H120" s="2"/>
      <c r="I120" s="25">
        <f>I121</f>
        <v>539</v>
      </c>
      <c r="J120" s="41"/>
      <c r="K120" s="68">
        <f t="shared" si="2"/>
        <v>0</v>
      </c>
    </row>
    <row r="121" spans="1:11" ht="24" customHeight="1">
      <c r="A121" s="42" t="s">
        <v>226</v>
      </c>
      <c r="B121" s="178" t="s">
        <v>7</v>
      </c>
      <c r="C121" s="179"/>
      <c r="D121" s="180"/>
      <c r="E121" s="4">
        <v>984</v>
      </c>
      <c r="F121" s="40" t="s">
        <v>73</v>
      </c>
      <c r="G121" s="4">
        <v>7950601</v>
      </c>
      <c r="H121" s="4">
        <v>500</v>
      </c>
      <c r="I121" s="41">
        <v>539</v>
      </c>
      <c r="J121" s="41"/>
      <c r="K121" s="68">
        <f t="shared" si="2"/>
        <v>0</v>
      </c>
    </row>
    <row r="122" spans="1:11" ht="46.5" customHeight="1">
      <c r="A122" s="42" t="s">
        <v>227</v>
      </c>
      <c r="B122" s="157" t="s">
        <v>249</v>
      </c>
      <c r="C122" s="158"/>
      <c r="D122" s="159"/>
      <c r="E122" s="2">
        <v>984</v>
      </c>
      <c r="F122" s="3" t="s">
        <v>73</v>
      </c>
      <c r="G122" s="2">
        <v>7950602</v>
      </c>
      <c r="H122" s="2"/>
      <c r="I122" s="25">
        <f>I123</f>
        <v>1615</v>
      </c>
      <c r="J122" s="41"/>
      <c r="K122" s="68">
        <f t="shared" si="2"/>
        <v>0</v>
      </c>
    </row>
    <row r="123" spans="1:11" ht="50.25" customHeight="1">
      <c r="A123" s="42" t="s">
        <v>228</v>
      </c>
      <c r="B123" s="178" t="s">
        <v>125</v>
      </c>
      <c r="C123" s="179"/>
      <c r="D123" s="180"/>
      <c r="E123" s="4">
        <v>984</v>
      </c>
      <c r="F123" s="40" t="s">
        <v>73</v>
      </c>
      <c r="G123" s="4">
        <v>7950602</v>
      </c>
      <c r="H123" s="4">
        <v>599</v>
      </c>
      <c r="I123" s="41">
        <v>1615</v>
      </c>
      <c r="J123" s="41"/>
      <c r="K123" s="68">
        <f t="shared" si="2"/>
        <v>0</v>
      </c>
    </row>
    <row r="124" spans="1:11" ht="23.25" customHeight="1">
      <c r="A124" s="42" t="s">
        <v>229</v>
      </c>
      <c r="B124" s="157" t="s">
        <v>148</v>
      </c>
      <c r="C124" s="158"/>
      <c r="D124" s="159"/>
      <c r="E124" s="2">
        <v>984</v>
      </c>
      <c r="F124" s="3" t="s">
        <v>73</v>
      </c>
      <c r="G124" s="2">
        <v>7950700</v>
      </c>
      <c r="H124" s="2"/>
      <c r="I124" s="26">
        <v>8969.8</v>
      </c>
      <c r="J124" s="41"/>
      <c r="K124" s="68">
        <f t="shared" si="2"/>
        <v>0</v>
      </c>
    </row>
    <row r="125" spans="1:11" ht="24" customHeight="1">
      <c r="A125" s="42" t="s">
        <v>230</v>
      </c>
      <c r="B125" s="178" t="s">
        <v>7</v>
      </c>
      <c r="C125" s="179"/>
      <c r="D125" s="180"/>
      <c r="E125" s="4">
        <v>984</v>
      </c>
      <c r="F125" s="40" t="s">
        <v>73</v>
      </c>
      <c r="G125" s="4">
        <v>7950700</v>
      </c>
      <c r="H125" s="4">
        <v>500</v>
      </c>
      <c r="I125" s="41">
        <v>8969.8</v>
      </c>
      <c r="J125" s="41"/>
      <c r="K125" s="68">
        <f t="shared" si="2"/>
        <v>0</v>
      </c>
    </row>
    <row r="126" spans="1:11" ht="30.75" customHeight="1">
      <c r="A126" s="42" t="s">
        <v>231</v>
      </c>
      <c r="B126" s="157" t="s">
        <v>147</v>
      </c>
      <c r="C126" s="158"/>
      <c r="D126" s="159"/>
      <c r="E126" s="2">
        <v>984</v>
      </c>
      <c r="F126" s="3" t="s">
        <v>73</v>
      </c>
      <c r="G126" s="2">
        <v>7950800</v>
      </c>
      <c r="H126" s="2"/>
      <c r="I126" s="26">
        <v>2026</v>
      </c>
      <c r="J126" s="41"/>
      <c r="K126" s="68">
        <f t="shared" si="2"/>
        <v>0</v>
      </c>
    </row>
    <row r="127" spans="1:11" ht="24" customHeight="1">
      <c r="A127" s="42" t="s">
        <v>233</v>
      </c>
      <c r="B127" s="178" t="s">
        <v>7</v>
      </c>
      <c r="C127" s="179"/>
      <c r="D127" s="180"/>
      <c r="E127" s="2">
        <v>984</v>
      </c>
      <c r="F127" s="40" t="s">
        <v>73</v>
      </c>
      <c r="G127" s="4">
        <v>7950800</v>
      </c>
      <c r="H127" s="4">
        <v>500</v>
      </c>
      <c r="I127" s="41">
        <v>2026</v>
      </c>
      <c r="J127" s="41"/>
      <c r="K127" s="68">
        <f t="shared" si="2"/>
        <v>0</v>
      </c>
    </row>
    <row r="128" spans="1:11" ht="37.5" customHeight="1">
      <c r="A128" s="1" t="s">
        <v>234</v>
      </c>
      <c r="B128" s="157" t="s">
        <v>531</v>
      </c>
      <c r="C128" s="193"/>
      <c r="D128" s="194"/>
      <c r="E128" s="2">
        <v>984</v>
      </c>
      <c r="F128" s="3" t="s">
        <v>73</v>
      </c>
      <c r="G128" s="4">
        <v>7950900</v>
      </c>
      <c r="H128" s="4"/>
      <c r="I128" s="41">
        <f>SUM(I129+I131)</f>
        <v>1666.7</v>
      </c>
      <c r="J128" s="41"/>
      <c r="K128" s="68">
        <f t="shared" si="1"/>
        <v>0</v>
      </c>
    </row>
    <row r="129" spans="1:11" ht="51" customHeight="1">
      <c r="A129" s="1" t="s">
        <v>537</v>
      </c>
      <c r="B129" s="157" t="s">
        <v>532</v>
      </c>
      <c r="C129" s="193"/>
      <c r="D129" s="194"/>
      <c r="E129" s="2">
        <v>984</v>
      </c>
      <c r="F129" s="3" t="s">
        <v>73</v>
      </c>
      <c r="G129" s="4">
        <v>7950901</v>
      </c>
      <c r="H129" s="4"/>
      <c r="I129" s="41">
        <f>I130</f>
        <v>166.7</v>
      </c>
      <c r="J129" s="41"/>
      <c r="K129" s="68">
        <f t="shared" si="1"/>
        <v>0</v>
      </c>
    </row>
    <row r="130" spans="1:11" ht="24" customHeight="1">
      <c r="A130" s="1" t="s">
        <v>574</v>
      </c>
      <c r="B130" s="178" t="s">
        <v>7</v>
      </c>
      <c r="C130" s="179"/>
      <c r="D130" s="180"/>
      <c r="E130" s="2">
        <v>984</v>
      </c>
      <c r="F130" s="3" t="s">
        <v>73</v>
      </c>
      <c r="G130" s="4">
        <v>7950901</v>
      </c>
      <c r="H130" s="4">
        <v>500</v>
      </c>
      <c r="I130" s="41">
        <v>166.7</v>
      </c>
      <c r="J130" s="41"/>
      <c r="K130" s="68">
        <f t="shared" si="1"/>
        <v>0</v>
      </c>
    </row>
    <row r="131" spans="1:11" ht="51.75" customHeight="1">
      <c r="A131" s="1" t="s">
        <v>575</v>
      </c>
      <c r="B131" s="157" t="s">
        <v>533</v>
      </c>
      <c r="C131" s="193"/>
      <c r="D131" s="194"/>
      <c r="E131" s="2">
        <v>984</v>
      </c>
      <c r="F131" s="3" t="s">
        <v>73</v>
      </c>
      <c r="G131" s="4">
        <v>7950902</v>
      </c>
      <c r="H131" s="4"/>
      <c r="I131" s="41">
        <f>I132</f>
        <v>1500</v>
      </c>
      <c r="J131" s="41"/>
      <c r="K131" s="68">
        <f t="shared" si="1"/>
        <v>0</v>
      </c>
    </row>
    <row r="132" spans="1:11" ht="24" customHeight="1">
      <c r="A132" s="1" t="s">
        <v>576</v>
      </c>
      <c r="B132" s="178" t="s">
        <v>7</v>
      </c>
      <c r="C132" s="179"/>
      <c r="D132" s="180"/>
      <c r="E132" s="2">
        <v>984</v>
      </c>
      <c r="F132" s="3" t="s">
        <v>73</v>
      </c>
      <c r="G132" s="4">
        <v>7950902</v>
      </c>
      <c r="H132" s="4">
        <v>599</v>
      </c>
      <c r="I132" s="41">
        <v>1500</v>
      </c>
      <c r="J132" s="41"/>
      <c r="K132" s="68">
        <f t="shared" si="1"/>
        <v>0</v>
      </c>
    </row>
    <row r="133" spans="1:11" ht="15.75">
      <c r="A133" s="43" t="s">
        <v>84</v>
      </c>
      <c r="B133" s="168" t="s">
        <v>80</v>
      </c>
      <c r="C133" s="168"/>
      <c r="D133" s="168"/>
      <c r="E133" s="21">
        <v>984</v>
      </c>
      <c r="F133" s="24" t="s">
        <v>82</v>
      </c>
      <c r="G133" s="4"/>
      <c r="H133" s="4"/>
      <c r="I133" s="22">
        <f>SUM(I135)</f>
        <v>100</v>
      </c>
      <c r="J133" s="22"/>
      <c r="K133" s="67">
        <f t="shared" si="1"/>
        <v>0</v>
      </c>
    </row>
    <row r="134" spans="1:11" ht="39.75" customHeight="1">
      <c r="A134" s="43" t="s">
        <v>86</v>
      </c>
      <c r="B134" s="165" t="s">
        <v>146</v>
      </c>
      <c r="C134" s="166"/>
      <c r="D134" s="167"/>
      <c r="E134" s="21">
        <v>984</v>
      </c>
      <c r="F134" s="24" t="s">
        <v>83</v>
      </c>
      <c r="G134" s="4"/>
      <c r="H134" s="4"/>
      <c r="I134" s="22">
        <f>SUM(I135)</f>
        <v>100</v>
      </c>
      <c r="J134" s="54"/>
      <c r="K134" s="67">
        <f t="shared" si="1"/>
        <v>0</v>
      </c>
    </row>
    <row r="135" spans="1:11" ht="45.75" customHeight="1">
      <c r="A135" s="42" t="s">
        <v>90</v>
      </c>
      <c r="B135" s="160" t="s">
        <v>81</v>
      </c>
      <c r="C135" s="160"/>
      <c r="D135" s="160"/>
      <c r="E135" s="2">
        <v>984</v>
      </c>
      <c r="F135" s="3" t="s">
        <v>83</v>
      </c>
      <c r="G135" s="4">
        <v>4100100</v>
      </c>
      <c r="H135" s="4"/>
      <c r="I135" s="41">
        <f>SUM(I136)</f>
        <v>100</v>
      </c>
      <c r="J135" s="41"/>
      <c r="K135" s="68">
        <f t="shared" si="1"/>
        <v>0</v>
      </c>
    </row>
    <row r="136" spans="1:11" ht="24" customHeight="1">
      <c r="A136" s="42" t="s">
        <v>91</v>
      </c>
      <c r="B136" s="178" t="s">
        <v>7</v>
      </c>
      <c r="C136" s="179"/>
      <c r="D136" s="180"/>
      <c r="E136" s="2">
        <v>984</v>
      </c>
      <c r="F136" s="3" t="s">
        <v>83</v>
      </c>
      <c r="G136" s="4">
        <v>4100100</v>
      </c>
      <c r="H136" s="4">
        <v>500</v>
      </c>
      <c r="I136" s="41">
        <v>100</v>
      </c>
      <c r="J136" s="41"/>
      <c r="K136" s="68">
        <f t="shared" si="1"/>
        <v>0</v>
      </c>
    </row>
    <row r="137" spans="1:11" s="9" customFormat="1" ht="15.75">
      <c r="A137" s="38" t="s">
        <v>92</v>
      </c>
      <c r="B137" s="168" t="s">
        <v>85</v>
      </c>
      <c r="C137" s="168"/>
      <c r="D137" s="168"/>
      <c r="E137" s="21">
        <v>984</v>
      </c>
      <c r="F137" s="27" t="s">
        <v>88</v>
      </c>
      <c r="G137" s="21"/>
      <c r="H137" s="21"/>
      <c r="I137" s="22">
        <f>SUM(I138)</f>
        <v>3596.5</v>
      </c>
      <c r="J137" s="22"/>
      <c r="K137" s="67">
        <f t="shared" si="1"/>
        <v>0</v>
      </c>
    </row>
    <row r="138" spans="1:11" s="10" customFormat="1" ht="23.25" customHeight="1">
      <c r="A138" s="45" t="s">
        <v>94</v>
      </c>
      <c r="B138" s="163" t="s">
        <v>87</v>
      </c>
      <c r="C138" s="163"/>
      <c r="D138" s="163"/>
      <c r="E138" s="28">
        <v>984</v>
      </c>
      <c r="F138" s="27" t="s">
        <v>89</v>
      </c>
      <c r="G138" s="28"/>
      <c r="H138" s="28"/>
      <c r="I138" s="29">
        <f>SUM(I139+I141)</f>
        <v>3596.5</v>
      </c>
      <c r="J138" s="29"/>
      <c r="K138" s="69">
        <f t="shared" si="1"/>
        <v>0</v>
      </c>
    </row>
    <row r="139" spans="1:11" ht="47.25" customHeight="1">
      <c r="A139" s="39" t="s">
        <v>97</v>
      </c>
      <c r="B139" s="157" t="s">
        <v>206</v>
      </c>
      <c r="C139" s="158"/>
      <c r="D139" s="159"/>
      <c r="E139" s="2">
        <v>984</v>
      </c>
      <c r="F139" s="3" t="s">
        <v>89</v>
      </c>
      <c r="G139" s="2">
        <v>4310100</v>
      </c>
      <c r="H139" s="4"/>
      <c r="I139" s="41">
        <v>1590.6</v>
      </c>
      <c r="J139" s="41"/>
      <c r="K139" s="68">
        <f t="shared" si="1"/>
        <v>0</v>
      </c>
    </row>
    <row r="140" spans="1:11" ht="24" customHeight="1">
      <c r="A140" s="39" t="s">
        <v>98</v>
      </c>
      <c r="B140" s="178" t="s">
        <v>7</v>
      </c>
      <c r="C140" s="179"/>
      <c r="D140" s="180"/>
      <c r="E140" s="2">
        <v>984</v>
      </c>
      <c r="F140" s="40" t="s">
        <v>89</v>
      </c>
      <c r="G140" s="4">
        <v>4310100</v>
      </c>
      <c r="H140" s="4">
        <v>500</v>
      </c>
      <c r="I140" s="41">
        <v>1590.6</v>
      </c>
      <c r="J140" s="41"/>
      <c r="K140" s="68">
        <f t="shared" si="1"/>
        <v>0</v>
      </c>
    </row>
    <row r="141" spans="1:11" ht="45.75" customHeight="1">
      <c r="A141" s="39" t="s">
        <v>100</v>
      </c>
      <c r="B141" s="157" t="s">
        <v>202</v>
      </c>
      <c r="C141" s="158"/>
      <c r="D141" s="159"/>
      <c r="E141" s="2">
        <v>984</v>
      </c>
      <c r="F141" s="3" t="s">
        <v>89</v>
      </c>
      <c r="G141" s="2">
        <v>4310200</v>
      </c>
      <c r="H141" s="4"/>
      <c r="I141" s="41">
        <f>I142</f>
        <v>2005.9</v>
      </c>
      <c r="J141" s="41"/>
      <c r="K141" s="68">
        <f t="shared" si="1"/>
        <v>0</v>
      </c>
    </row>
    <row r="142" spans="1:11" ht="24.75" customHeight="1">
      <c r="A142" s="39" t="s">
        <v>101</v>
      </c>
      <c r="B142" s="178" t="s">
        <v>7</v>
      </c>
      <c r="C142" s="179"/>
      <c r="D142" s="180"/>
      <c r="E142" s="2">
        <v>984</v>
      </c>
      <c r="F142" s="40" t="s">
        <v>89</v>
      </c>
      <c r="G142" s="2">
        <v>4310200</v>
      </c>
      <c r="H142" s="4">
        <v>500</v>
      </c>
      <c r="I142" s="41">
        <v>2005.9</v>
      </c>
      <c r="J142" s="41"/>
      <c r="K142" s="68">
        <f t="shared" si="1"/>
        <v>0</v>
      </c>
    </row>
    <row r="143" spans="1:11" ht="26.25" customHeight="1">
      <c r="A143" s="38" t="s">
        <v>104</v>
      </c>
      <c r="B143" s="163" t="s">
        <v>247</v>
      </c>
      <c r="C143" s="163"/>
      <c r="D143" s="163"/>
      <c r="E143" s="21">
        <v>984</v>
      </c>
      <c r="F143" s="24" t="s">
        <v>93</v>
      </c>
      <c r="G143" s="21"/>
      <c r="H143" s="4"/>
      <c r="I143" s="22">
        <f>SUM(I144)</f>
        <v>7295.4</v>
      </c>
      <c r="J143" s="22"/>
      <c r="K143" s="67">
        <f t="shared" si="1"/>
        <v>0</v>
      </c>
    </row>
    <row r="144" spans="1:11" ht="15.75">
      <c r="A144" s="39" t="s">
        <v>105</v>
      </c>
      <c r="B144" s="168" t="s">
        <v>95</v>
      </c>
      <c r="C144" s="168"/>
      <c r="D144" s="168"/>
      <c r="E144" s="21">
        <v>984</v>
      </c>
      <c r="F144" s="24" t="s">
        <v>96</v>
      </c>
      <c r="G144" s="4"/>
      <c r="H144" s="4"/>
      <c r="I144" s="22">
        <f>SUM(I145+I147+I149)</f>
        <v>7295.4</v>
      </c>
      <c r="J144" s="22"/>
      <c r="K144" s="67">
        <f t="shared" si="1"/>
        <v>0</v>
      </c>
    </row>
    <row r="145" spans="1:11" ht="30" customHeight="1">
      <c r="A145" s="39" t="s">
        <v>106</v>
      </c>
      <c r="B145" s="157" t="s">
        <v>123</v>
      </c>
      <c r="C145" s="158"/>
      <c r="D145" s="159"/>
      <c r="E145" s="2">
        <v>984</v>
      </c>
      <c r="F145" s="3" t="s">
        <v>96</v>
      </c>
      <c r="G145" s="2">
        <v>4409900</v>
      </c>
      <c r="H145" s="4"/>
      <c r="I145" s="25">
        <f>I146</f>
        <v>2778.2</v>
      </c>
      <c r="J145" s="41"/>
      <c r="K145" s="68">
        <f t="shared" si="1"/>
        <v>0</v>
      </c>
    </row>
    <row r="146" spans="1:11" ht="24" customHeight="1">
      <c r="A146" s="39" t="s">
        <v>107</v>
      </c>
      <c r="B146" s="178" t="s">
        <v>99</v>
      </c>
      <c r="C146" s="179"/>
      <c r="D146" s="180"/>
      <c r="E146" s="2">
        <v>984</v>
      </c>
      <c r="F146" s="40" t="s">
        <v>96</v>
      </c>
      <c r="G146" s="4">
        <v>4409900</v>
      </c>
      <c r="H146" s="40" t="s">
        <v>210</v>
      </c>
      <c r="I146" s="41">
        <v>2778.2</v>
      </c>
      <c r="J146" s="41"/>
      <c r="K146" s="68">
        <f t="shared" si="1"/>
        <v>0</v>
      </c>
    </row>
    <row r="147" spans="1:11" ht="47.25" customHeight="1">
      <c r="A147" s="39" t="s">
        <v>108</v>
      </c>
      <c r="B147" s="157" t="s">
        <v>204</v>
      </c>
      <c r="C147" s="158"/>
      <c r="D147" s="159"/>
      <c r="E147" s="2">
        <v>984</v>
      </c>
      <c r="F147" s="3" t="s">
        <v>96</v>
      </c>
      <c r="G147" s="2">
        <v>4500100</v>
      </c>
      <c r="H147" s="2"/>
      <c r="I147" s="25">
        <f>I148</f>
        <v>3109.2</v>
      </c>
      <c r="J147" s="41"/>
      <c r="K147" s="68">
        <f t="shared" si="1"/>
        <v>0</v>
      </c>
    </row>
    <row r="148" spans="1:11" ht="24" customHeight="1">
      <c r="A148" s="39" t="s">
        <v>110</v>
      </c>
      <c r="B148" s="178" t="s">
        <v>7</v>
      </c>
      <c r="C148" s="179"/>
      <c r="D148" s="180"/>
      <c r="E148" s="2">
        <v>984</v>
      </c>
      <c r="F148" s="40" t="s">
        <v>96</v>
      </c>
      <c r="G148" s="4">
        <v>4500100</v>
      </c>
      <c r="H148" s="4">
        <v>500</v>
      </c>
      <c r="I148" s="41">
        <v>3109.2</v>
      </c>
      <c r="J148" s="41"/>
      <c r="K148" s="68">
        <f t="shared" si="1"/>
        <v>0</v>
      </c>
    </row>
    <row r="149" spans="1:11" ht="35.25" customHeight="1">
      <c r="A149" s="39" t="s">
        <v>173</v>
      </c>
      <c r="B149" s="157" t="s">
        <v>205</v>
      </c>
      <c r="C149" s="158"/>
      <c r="D149" s="159"/>
      <c r="E149" s="2">
        <v>984</v>
      </c>
      <c r="F149" s="3" t="s">
        <v>96</v>
      </c>
      <c r="G149" s="2">
        <v>4500200</v>
      </c>
      <c r="H149" s="2"/>
      <c r="I149" s="25">
        <f>I150</f>
        <v>1408</v>
      </c>
      <c r="J149" s="41"/>
      <c r="K149" s="68">
        <f t="shared" si="1"/>
        <v>0</v>
      </c>
    </row>
    <row r="150" spans="1:11" ht="24" customHeight="1">
      <c r="A150" s="39" t="s">
        <v>174</v>
      </c>
      <c r="B150" s="178" t="s">
        <v>7</v>
      </c>
      <c r="C150" s="179"/>
      <c r="D150" s="180"/>
      <c r="E150" s="2">
        <v>984</v>
      </c>
      <c r="F150" s="40" t="s">
        <v>96</v>
      </c>
      <c r="G150" s="4">
        <v>4500200</v>
      </c>
      <c r="H150" s="4">
        <v>500</v>
      </c>
      <c r="I150" s="41">
        <v>1408</v>
      </c>
      <c r="J150" s="41"/>
      <c r="K150" s="68">
        <f t="shared" si="1"/>
        <v>0</v>
      </c>
    </row>
    <row r="151" spans="1:11" s="9" customFormat="1" ht="15.75">
      <c r="A151" s="38" t="s">
        <v>111</v>
      </c>
      <c r="B151" s="168" t="s">
        <v>112</v>
      </c>
      <c r="C151" s="168"/>
      <c r="D151" s="168"/>
      <c r="E151" s="21">
        <v>984</v>
      </c>
      <c r="F151" s="21">
        <v>1000</v>
      </c>
      <c r="G151" s="21"/>
      <c r="H151" s="21"/>
      <c r="I151" s="22">
        <f>SUM(I155+I152)</f>
        <v>15091.400000000001</v>
      </c>
      <c r="J151" s="22"/>
      <c r="K151" s="67">
        <f t="shared" si="1"/>
        <v>0</v>
      </c>
    </row>
    <row r="152" spans="1:11" s="9" customFormat="1" ht="23.25" customHeight="1">
      <c r="A152" s="21" t="s">
        <v>113</v>
      </c>
      <c r="B152" s="148" t="s">
        <v>670</v>
      </c>
      <c r="C152" s="149"/>
      <c r="D152" s="149"/>
      <c r="E152" s="79">
        <v>901</v>
      </c>
      <c r="F152" s="79">
        <v>1003</v>
      </c>
      <c r="G152" s="79"/>
      <c r="H152" s="79"/>
      <c r="I152" s="78">
        <v>47.4</v>
      </c>
      <c r="J152" s="79"/>
      <c r="K152" s="67">
        <f t="shared" si="1"/>
        <v>0</v>
      </c>
    </row>
    <row r="153" spans="1:11" s="9" customFormat="1" ht="129.75" customHeight="1">
      <c r="A153" s="2" t="s">
        <v>115</v>
      </c>
      <c r="B153" s="150" t="s">
        <v>672</v>
      </c>
      <c r="C153" s="151"/>
      <c r="D153" s="151"/>
      <c r="E153" s="80">
        <v>901</v>
      </c>
      <c r="F153" s="80">
        <v>1003</v>
      </c>
      <c r="G153" s="80">
        <v>5050100</v>
      </c>
      <c r="H153" s="80"/>
      <c r="I153" s="81">
        <v>47.4</v>
      </c>
      <c r="J153" s="80"/>
      <c r="K153" s="67">
        <f t="shared" si="1"/>
        <v>0</v>
      </c>
    </row>
    <row r="154" spans="1:11" s="9" customFormat="1" ht="15">
      <c r="A154" s="2" t="s">
        <v>117</v>
      </c>
      <c r="B154" s="152" t="s">
        <v>674</v>
      </c>
      <c r="C154" s="153"/>
      <c r="D154" s="153"/>
      <c r="E154" s="81">
        <v>901</v>
      </c>
      <c r="F154" s="81">
        <v>1003</v>
      </c>
      <c r="G154" s="81">
        <v>5050100</v>
      </c>
      <c r="H154" s="83" t="s">
        <v>675</v>
      </c>
      <c r="I154" s="82">
        <v>47.4</v>
      </c>
      <c r="J154" s="82"/>
      <c r="K154" s="67">
        <f t="shared" si="1"/>
        <v>0</v>
      </c>
    </row>
    <row r="155" spans="1:11" ht="15.75">
      <c r="A155" s="39" t="s">
        <v>113</v>
      </c>
      <c r="B155" s="168" t="s">
        <v>114</v>
      </c>
      <c r="C155" s="168"/>
      <c r="D155" s="168"/>
      <c r="E155" s="21">
        <v>984</v>
      </c>
      <c r="F155" s="21">
        <v>1004</v>
      </c>
      <c r="G155" s="4"/>
      <c r="H155" s="4"/>
      <c r="I155" s="22">
        <f>SUM(I158+I160+I156)</f>
        <v>15044.000000000002</v>
      </c>
      <c r="J155" s="22"/>
      <c r="K155" s="67">
        <f t="shared" si="1"/>
        <v>0</v>
      </c>
    </row>
    <row r="156" spans="1:11" ht="67.5" customHeight="1">
      <c r="A156" s="39" t="s">
        <v>115</v>
      </c>
      <c r="B156" s="157" t="s">
        <v>34</v>
      </c>
      <c r="C156" s="158"/>
      <c r="D156" s="159"/>
      <c r="E156" s="2">
        <v>984</v>
      </c>
      <c r="F156" s="2">
        <v>1004</v>
      </c>
      <c r="G156" s="3" t="s">
        <v>211</v>
      </c>
      <c r="H156" s="2"/>
      <c r="I156" s="25">
        <f>I157</f>
        <v>2946.1</v>
      </c>
      <c r="J156" s="41"/>
      <c r="K156" s="68">
        <f>J156/I156</f>
        <v>0</v>
      </c>
    </row>
    <row r="157" spans="1:11" ht="33.75" customHeight="1">
      <c r="A157" s="39" t="s">
        <v>117</v>
      </c>
      <c r="B157" s="178" t="s">
        <v>35</v>
      </c>
      <c r="C157" s="179"/>
      <c r="D157" s="180"/>
      <c r="E157" s="4">
        <v>984</v>
      </c>
      <c r="F157" s="4">
        <v>1004</v>
      </c>
      <c r="G157" s="3" t="s">
        <v>212</v>
      </c>
      <c r="H157" s="4">
        <v>598</v>
      </c>
      <c r="I157" s="41">
        <v>2946.1</v>
      </c>
      <c r="J157" s="41"/>
      <c r="K157" s="68">
        <f>J157/I157</f>
        <v>0</v>
      </c>
    </row>
    <row r="158" spans="1:11" ht="31.5" customHeight="1">
      <c r="A158" s="39" t="s">
        <v>118</v>
      </c>
      <c r="B158" s="157" t="s">
        <v>116</v>
      </c>
      <c r="C158" s="158"/>
      <c r="D158" s="159"/>
      <c r="E158" s="2">
        <v>984</v>
      </c>
      <c r="F158" s="2">
        <v>1004</v>
      </c>
      <c r="G158" s="2">
        <v>5201301</v>
      </c>
      <c r="H158" s="4"/>
      <c r="I158" s="41">
        <f>I159</f>
        <v>9810.2</v>
      </c>
      <c r="J158" s="41"/>
      <c r="K158" s="68">
        <f t="shared" si="1"/>
        <v>0</v>
      </c>
    </row>
    <row r="159" spans="1:11" ht="34.5" customHeight="1">
      <c r="A159" s="39" t="s">
        <v>119</v>
      </c>
      <c r="B159" s="160" t="s">
        <v>35</v>
      </c>
      <c r="C159" s="160"/>
      <c r="D159" s="160"/>
      <c r="E159" s="4">
        <v>984</v>
      </c>
      <c r="F159" s="4">
        <v>1004</v>
      </c>
      <c r="G159" s="4">
        <v>5201301</v>
      </c>
      <c r="H159" s="4">
        <v>598</v>
      </c>
      <c r="I159" s="41">
        <v>9810.2</v>
      </c>
      <c r="J159" s="41"/>
      <c r="K159" s="68">
        <f t="shared" si="1"/>
        <v>0</v>
      </c>
    </row>
    <row r="160" spans="1:11" ht="33.75" customHeight="1">
      <c r="A160" s="39" t="s">
        <v>189</v>
      </c>
      <c r="B160" s="157" t="s">
        <v>184</v>
      </c>
      <c r="C160" s="158"/>
      <c r="D160" s="159"/>
      <c r="E160" s="2">
        <v>984</v>
      </c>
      <c r="F160" s="2">
        <v>1004</v>
      </c>
      <c r="G160" s="2">
        <v>5201302</v>
      </c>
      <c r="H160" s="4"/>
      <c r="I160" s="41">
        <f>I161</f>
        <v>2287.7</v>
      </c>
      <c r="J160" s="41"/>
      <c r="K160" s="68">
        <f t="shared" si="1"/>
        <v>0</v>
      </c>
    </row>
    <row r="161" spans="1:11" ht="31.5" customHeight="1">
      <c r="A161" s="39" t="s">
        <v>190</v>
      </c>
      <c r="B161" s="160" t="s">
        <v>35</v>
      </c>
      <c r="C161" s="160"/>
      <c r="D161" s="160"/>
      <c r="E161" s="4">
        <v>984</v>
      </c>
      <c r="F161" s="4">
        <v>1004</v>
      </c>
      <c r="G161" s="4">
        <v>5201302</v>
      </c>
      <c r="H161" s="4">
        <v>598</v>
      </c>
      <c r="I161" s="41">
        <v>2287.7</v>
      </c>
      <c r="J161" s="41"/>
      <c r="K161" s="68">
        <f t="shared" si="1"/>
        <v>0</v>
      </c>
    </row>
    <row r="162" spans="1:11" ht="17.25" customHeight="1">
      <c r="A162" s="38" t="s">
        <v>162</v>
      </c>
      <c r="B162" s="163" t="s">
        <v>159</v>
      </c>
      <c r="C162" s="163"/>
      <c r="D162" s="163"/>
      <c r="E162" s="21">
        <v>984</v>
      </c>
      <c r="F162" s="24" t="s">
        <v>160</v>
      </c>
      <c r="G162" s="21"/>
      <c r="H162" s="21"/>
      <c r="I162" s="22">
        <f>SUM(I163+I166+I169)</f>
        <v>6692.1</v>
      </c>
      <c r="J162" s="22"/>
      <c r="K162" s="67">
        <f aca="true" t="shared" si="3" ref="K162:K176">J162/I162</f>
        <v>0</v>
      </c>
    </row>
    <row r="163" spans="1:11" ht="17.25" customHeight="1">
      <c r="A163" s="38" t="s">
        <v>164</v>
      </c>
      <c r="B163" s="181" t="s">
        <v>235</v>
      </c>
      <c r="C163" s="182"/>
      <c r="D163" s="183"/>
      <c r="E163" s="21">
        <v>984</v>
      </c>
      <c r="F163" s="24" t="s">
        <v>236</v>
      </c>
      <c r="G163" s="21"/>
      <c r="H163" s="21"/>
      <c r="I163" s="22">
        <f>SUM(I164)</f>
        <v>500</v>
      </c>
      <c r="J163" s="54"/>
      <c r="K163" s="67">
        <f t="shared" si="3"/>
        <v>0</v>
      </c>
    </row>
    <row r="164" spans="1:11" ht="34.5" customHeight="1">
      <c r="A164" s="39" t="s">
        <v>166</v>
      </c>
      <c r="B164" s="184" t="s">
        <v>237</v>
      </c>
      <c r="C164" s="185"/>
      <c r="D164" s="186"/>
      <c r="E164" s="2">
        <v>984</v>
      </c>
      <c r="F164" s="3" t="s">
        <v>236</v>
      </c>
      <c r="G164" s="2">
        <v>5120101</v>
      </c>
      <c r="H164" s="2"/>
      <c r="I164" s="25">
        <f>I165</f>
        <v>500</v>
      </c>
      <c r="J164" s="41"/>
      <c r="K164" s="68">
        <f t="shared" si="3"/>
        <v>0</v>
      </c>
    </row>
    <row r="165" spans="1:11" ht="24" customHeight="1">
      <c r="A165" s="39" t="s">
        <v>167</v>
      </c>
      <c r="B165" s="178" t="s">
        <v>7</v>
      </c>
      <c r="C165" s="179"/>
      <c r="D165" s="180"/>
      <c r="E165" s="2">
        <v>984</v>
      </c>
      <c r="F165" s="3" t="s">
        <v>236</v>
      </c>
      <c r="G165" s="2">
        <v>5120101</v>
      </c>
      <c r="H165" s="2">
        <v>500</v>
      </c>
      <c r="I165" s="25">
        <v>500</v>
      </c>
      <c r="J165" s="41"/>
      <c r="K165" s="68">
        <f t="shared" si="3"/>
        <v>0</v>
      </c>
    </row>
    <row r="166" spans="1:11" ht="17.25" customHeight="1">
      <c r="A166" s="38" t="s">
        <v>239</v>
      </c>
      <c r="B166" s="181" t="s">
        <v>240</v>
      </c>
      <c r="C166" s="182"/>
      <c r="D166" s="183"/>
      <c r="E166" s="21">
        <v>984</v>
      </c>
      <c r="F166" s="24" t="s">
        <v>241</v>
      </c>
      <c r="G166" s="21"/>
      <c r="H166" s="21"/>
      <c r="I166" s="22">
        <f>I167</f>
        <v>563</v>
      </c>
      <c r="J166" s="54"/>
      <c r="K166" s="67">
        <f t="shared" si="3"/>
        <v>0</v>
      </c>
    </row>
    <row r="167" spans="1:11" ht="32.25" customHeight="1">
      <c r="A167" s="39" t="s">
        <v>242</v>
      </c>
      <c r="B167" s="184" t="s">
        <v>243</v>
      </c>
      <c r="C167" s="185"/>
      <c r="D167" s="186"/>
      <c r="E167" s="2">
        <v>984</v>
      </c>
      <c r="F167" s="3" t="s">
        <v>241</v>
      </c>
      <c r="G167" s="2">
        <v>5120102</v>
      </c>
      <c r="H167" s="2"/>
      <c r="I167" s="25">
        <f>I168</f>
        <v>563</v>
      </c>
      <c r="J167" s="41"/>
      <c r="K167" s="68">
        <f t="shared" si="3"/>
        <v>0</v>
      </c>
    </row>
    <row r="168" spans="1:11" ht="24" customHeight="1">
      <c r="A168" s="39" t="s">
        <v>244</v>
      </c>
      <c r="B168" s="178" t="s">
        <v>7</v>
      </c>
      <c r="C168" s="179"/>
      <c r="D168" s="180"/>
      <c r="E168" s="2">
        <v>984</v>
      </c>
      <c r="F168" s="3" t="s">
        <v>241</v>
      </c>
      <c r="G168" s="2">
        <v>5120102</v>
      </c>
      <c r="H168" s="2">
        <v>500</v>
      </c>
      <c r="I168" s="25">
        <v>563</v>
      </c>
      <c r="J168" s="41"/>
      <c r="K168" s="68">
        <f t="shared" si="3"/>
        <v>0</v>
      </c>
    </row>
    <row r="169" spans="1:11" ht="27" customHeight="1">
      <c r="A169" s="39" t="s">
        <v>245</v>
      </c>
      <c r="B169" s="163" t="s">
        <v>188</v>
      </c>
      <c r="C169" s="163"/>
      <c r="D169" s="163"/>
      <c r="E169" s="21">
        <v>984</v>
      </c>
      <c r="F169" s="24" t="s">
        <v>161</v>
      </c>
      <c r="G169" s="21"/>
      <c r="H169" s="21"/>
      <c r="I169" s="22">
        <f>SUM(I170)</f>
        <v>5629.1</v>
      </c>
      <c r="J169" s="22"/>
      <c r="K169" s="67">
        <f t="shared" si="3"/>
        <v>0</v>
      </c>
    </row>
    <row r="170" spans="1:11" ht="30.75" customHeight="1">
      <c r="A170" s="39" t="s">
        <v>246</v>
      </c>
      <c r="B170" s="157" t="s">
        <v>109</v>
      </c>
      <c r="C170" s="158"/>
      <c r="D170" s="159"/>
      <c r="E170" s="2">
        <v>984</v>
      </c>
      <c r="F170" s="3" t="s">
        <v>161</v>
      </c>
      <c r="G170" s="2">
        <v>5129900</v>
      </c>
      <c r="H170" s="3"/>
      <c r="I170" s="25">
        <f>I171</f>
        <v>5629.1</v>
      </c>
      <c r="J170" s="41"/>
      <c r="K170" s="68">
        <f t="shared" si="3"/>
        <v>0</v>
      </c>
    </row>
    <row r="171" spans="1:11" ht="24" customHeight="1">
      <c r="A171" s="39" t="s">
        <v>252</v>
      </c>
      <c r="B171" s="187" t="s">
        <v>99</v>
      </c>
      <c r="C171" s="188"/>
      <c r="D171" s="189"/>
      <c r="E171" s="2">
        <v>984</v>
      </c>
      <c r="F171" s="40" t="s">
        <v>161</v>
      </c>
      <c r="G171" s="4">
        <v>5129900</v>
      </c>
      <c r="H171" s="40" t="s">
        <v>210</v>
      </c>
      <c r="I171" s="41">
        <v>5629.1</v>
      </c>
      <c r="J171" s="41"/>
      <c r="K171" s="68">
        <f t="shared" si="3"/>
        <v>0</v>
      </c>
    </row>
    <row r="172" spans="1:11" s="9" customFormat="1" ht="18" customHeight="1">
      <c r="A172" s="38" t="s">
        <v>175</v>
      </c>
      <c r="B172" s="165" t="s">
        <v>163</v>
      </c>
      <c r="C172" s="166"/>
      <c r="D172" s="167"/>
      <c r="E172" s="21">
        <v>984</v>
      </c>
      <c r="F172" s="21">
        <v>1200</v>
      </c>
      <c r="G172" s="21"/>
      <c r="H172" s="21"/>
      <c r="I172" s="22">
        <f>SUM(I173)</f>
        <v>2628.2</v>
      </c>
      <c r="J172" s="22"/>
      <c r="K172" s="67">
        <f t="shared" si="3"/>
        <v>0</v>
      </c>
    </row>
    <row r="173" spans="1:11" ht="15.75" customHeight="1">
      <c r="A173" s="39" t="s">
        <v>176</v>
      </c>
      <c r="B173" s="190" t="s">
        <v>102</v>
      </c>
      <c r="C173" s="191"/>
      <c r="D173" s="192"/>
      <c r="E173" s="21">
        <v>984</v>
      </c>
      <c r="F173" s="24" t="s">
        <v>165</v>
      </c>
      <c r="G173" s="21"/>
      <c r="H173" s="4"/>
      <c r="I173" s="22">
        <f>SUM(I174)</f>
        <v>2628.2</v>
      </c>
      <c r="J173" s="22"/>
      <c r="K173" s="67">
        <f t="shared" si="3"/>
        <v>0</v>
      </c>
    </row>
    <row r="174" spans="1:11" ht="30" customHeight="1">
      <c r="A174" s="46" t="s">
        <v>177</v>
      </c>
      <c r="B174" s="157" t="s">
        <v>122</v>
      </c>
      <c r="C174" s="158"/>
      <c r="D174" s="159"/>
      <c r="E174" s="2">
        <v>984</v>
      </c>
      <c r="F174" s="3" t="s">
        <v>165</v>
      </c>
      <c r="G174" s="2">
        <v>4570200</v>
      </c>
      <c r="H174" s="4"/>
      <c r="I174" s="25">
        <f>SUM(I175)</f>
        <v>2628.2</v>
      </c>
      <c r="J174" s="25"/>
      <c r="K174" s="68">
        <f t="shared" si="3"/>
        <v>0</v>
      </c>
    </row>
    <row r="175" spans="1:11" ht="24" customHeight="1">
      <c r="A175" s="39" t="s">
        <v>178</v>
      </c>
      <c r="B175" s="178" t="s">
        <v>103</v>
      </c>
      <c r="C175" s="179"/>
      <c r="D175" s="180"/>
      <c r="E175" s="4">
        <v>984</v>
      </c>
      <c r="F175" s="40" t="s">
        <v>165</v>
      </c>
      <c r="G175" s="4">
        <v>4570200</v>
      </c>
      <c r="H175" s="40" t="s">
        <v>213</v>
      </c>
      <c r="I175" s="41">
        <v>2628.2</v>
      </c>
      <c r="J175" s="41"/>
      <c r="K175" s="68">
        <f t="shared" si="3"/>
        <v>0</v>
      </c>
    </row>
    <row r="176" spans="1:11" ht="15">
      <c r="A176" s="174" t="s">
        <v>168</v>
      </c>
      <c r="B176" s="174"/>
      <c r="C176" s="174"/>
      <c r="D176" s="174"/>
      <c r="E176" s="174"/>
      <c r="F176" s="174"/>
      <c r="G176" s="174"/>
      <c r="H176" s="174"/>
      <c r="I176" s="12">
        <f>SUM(I10+I28)</f>
        <v>157368.69999999998</v>
      </c>
      <c r="J176" s="12"/>
      <c r="K176" s="70">
        <f t="shared" si="3"/>
        <v>0</v>
      </c>
    </row>
    <row r="177" spans="2:3" ht="8.25" customHeight="1">
      <c r="B177" s="175"/>
      <c r="C177" s="175"/>
    </row>
    <row r="178" spans="2:9" ht="24" customHeight="1">
      <c r="B178" s="176" t="s">
        <v>676</v>
      </c>
      <c r="C178" s="176"/>
      <c r="D178" s="177"/>
      <c r="E178" s="177"/>
      <c r="F178" s="177"/>
      <c r="G178" s="177"/>
      <c r="H178" s="177"/>
      <c r="I178" s="177"/>
    </row>
    <row r="179" spans="1:4" ht="25.5" customHeight="1">
      <c r="A179" s="154" t="s">
        <v>677</v>
      </c>
      <c r="B179" s="155"/>
      <c r="C179" s="155"/>
      <c r="D179" s="155"/>
    </row>
    <row r="180" spans="2:9" ht="15">
      <c r="B180" s="176" t="s">
        <v>238</v>
      </c>
      <c r="C180" s="176"/>
      <c r="D180" s="154"/>
      <c r="E180" s="154"/>
      <c r="F180" s="154"/>
      <c r="G180" s="154"/>
      <c r="H180" s="154"/>
      <c r="I180" s="154"/>
    </row>
    <row r="181" spans="2:3" ht="15">
      <c r="B181" s="175"/>
      <c r="C181" s="175"/>
    </row>
    <row r="182" spans="2:3" ht="15">
      <c r="B182" s="175"/>
      <c r="C182" s="175"/>
    </row>
    <row r="183" spans="2:3" ht="15">
      <c r="B183" s="175"/>
      <c r="C183" s="175"/>
    </row>
    <row r="184" spans="2:3" ht="15">
      <c r="B184" s="175"/>
      <c r="C184" s="175"/>
    </row>
    <row r="185" spans="2:3" ht="15">
      <c r="B185" s="175"/>
      <c r="C185" s="175"/>
    </row>
    <row r="186" spans="2:3" ht="15">
      <c r="B186" s="175"/>
      <c r="C186" s="175"/>
    </row>
    <row r="187" spans="2:3" ht="15">
      <c r="B187" s="175"/>
      <c r="C187" s="175"/>
    </row>
    <row r="188" spans="2:3" ht="15">
      <c r="B188" s="175"/>
      <c r="C188" s="175"/>
    </row>
    <row r="189" spans="2:3" ht="15">
      <c r="B189" s="175"/>
      <c r="C189" s="175"/>
    </row>
    <row r="190" spans="2:3" ht="15">
      <c r="B190" s="175"/>
      <c r="C190" s="175"/>
    </row>
    <row r="191" spans="2:3" ht="15">
      <c r="B191" s="175"/>
      <c r="C191" s="175"/>
    </row>
    <row r="192" spans="2:3" ht="15">
      <c r="B192" s="175"/>
      <c r="C192" s="175"/>
    </row>
  </sheetData>
  <sheetProtection/>
  <mergeCells count="190">
    <mergeCell ref="B44:D44"/>
    <mergeCell ref="B112:D112"/>
    <mergeCell ref="B70:D70"/>
    <mergeCell ref="B49:D49"/>
    <mergeCell ref="B50:D50"/>
    <mergeCell ref="B71:D71"/>
    <mergeCell ref="B78:D78"/>
    <mergeCell ref="B87:D87"/>
    <mergeCell ref="B90:D90"/>
    <mergeCell ref="B82:D82"/>
    <mergeCell ref="B156:D156"/>
    <mergeCell ref="B150:D150"/>
    <mergeCell ref="B161:D161"/>
    <mergeCell ref="B61:D61"/>
    <mergeCell ref="B62:D62"/>
    <mergeCell ref="B63:D63"/>
    <mergeCell ref="B79:D79"/>
    <mergeCell ref="B119:D119"/>
    <mergeCell ref="B122:D122"/>
    <mergeCell ref="B121:D121"/>
    <mergeCell ref="B83:D83"/>
    <mergeCell ref="B101:D101"/>
    <mergeCell ref="B77:D77"/>
    <mergeCell ref="B80:D80"/>
    <mergeCell ref="B114:D114"/>
    <mergeCell ref="B89:D89"/>
    <mergeCell ref="B94:D94"/>
    <mergeCell ref="B91:D91"/>
    <mergeCell ref="B92:D92"/>
    <mergeCell ref="B58:D58"/>
    <mergeCell ref="B68:D68"/>
    <mergeCell ref="B65:D65"/>
    <mergeCell ref="B67:D67"/>
    <mergeCell ref="B60:D60"/>
    <mergeCell ref="B59:D59"/>
    <mergeCell ref="B66:D66"/>
    <mergeCell ref="B76:D76"/>
    <mergeCell ref="B124:D124"/>
    <mergeCell ref="B116:D116"/>
    <mergeCell ref="B115:D115"/>
    <mergeCell ref="B120:D120"/>
    <mergeCell ref="B118:D118"/>
    <mergeCell ref="B84:D84"/>
    <mergeCell ref="B85:D85"/>
    <mergeCell ref="B86:D86"/>
    <mergeCell ref="B81:D81"/>
    <mergeCell ref="E2:I2"/>
    <mergeCell ref="D3:I3"/>
    <mergeCell ref="E4:I4"/>
    <mergeCell ref="A6:G6"/>
    <mergeCell ref="B12:D12"/>
    <mergeCell ref="B30:D30"/>
    <mergeCell ref="B18:D18"/>
    <mergeCell ref="B17:D17"/>
    <mergeCell ref="A7:G7"/>
    <mergeCell ref="B9:D9"/>
    <mergeCell ref="B21:D21"/>
    <mergeCell ref="B11:D11"/>
    <mergeCell ref="B14:D14"/>
    <mergeCell ref="B16:D16"/>
    <mergeCell ref="B13:D13"/>
    <mergeCell ref="B19:D19"/>
    <mergeCell ref="B15:D15"/>
    <mergeCell ref="B73:D73"/>
    <mergeCell ref="B28:D28"/>
    <mergeCell ref="B33:D33"/>
    <mergeCell ref="B29:D29"/>
    <mergeCell ref="B35:D35"/>
    <mergeCell ref="B40:D40"/>
    <mergeCell ref="B57:D57"/>
    <mergeCell ref="B64:D64"/>
    <mergeCell ref="B72:D72"/>
    <mergeCell ref="B69:D69"/>
    <mergeCell ref="B127:D127"/>
    <mergeCell ref="B99:D99"/>
    <mergeCell ref="B95:D95"/>
    <mergeCell ref="B96:D96"/>
    <mergeCell ref="B88:D88"/>
    <mergeCell ref="B100:D100"/>
    <mergeCell ref="B117:D117"/>
    <mergeCell ref="B123:D123"/>
    <mergeCell ref="B102:D102"/>
    <mergeCell ref="B97:D97"/>
    <mergeCell ref="B144:D144"/>
    <mergeCell ref="B135:D135"/>
    <mergeCell ref="B134:D134"/>
    <mergeCell ref="B151:D151"/>
    <mergeCell ref="B143:D143"/>
    <mergeCell ref="B145:D145"/>
    <mergeCell ref="B142:D142"/>
    <mergeCell ref="B148:D148"/>
    <mergeCell ref="B139:D139"/>
    <mergeCell ref="B126:D126"/>
    <mergeCell ref="B93:D93"/>
    <mergeCell ref="B104:D104"/>
    <mergeCell ref="B103:D103"/>
    <mergeCell ref="B110:D110"/>
    <mergeCell ref="B111:D111"/>
    <mergeCell ref="B125:D125"/>
    <mergeCell ref="B113:D113"/>
    <mergeCell ref="B74:D74"/>
    <mergeCell ref="B75:D75"/>
    <mergeCell ref="B128:D128"/>
    <mergeCell ref="B131:D131"/>
    <mergeCell ref="B105:D105"/>
    <mergeCell ref="B108:D108"/>
    <mergeCell ref="B106:D106"/>
    <mergeCell ref="B109:D109"/>
    <mergeCell ref="B130:D130"/>
    <mergeCell ref="B98:D98"/>
    <mergeCell ref="B132:D132"/>
    <mergeCell ref="B129:D129"/>
    <mergeCell ref="B107:D107"/>
    <mergeCell ref="B149:D149"/>
    <mergeCell ref="B141:D141"/>
    <mergeCell ref="B146:D146"/>
    <mergeCell ref="B136:D136"/>
    <mergeCell ref="B137:D137"/>
    <mergeCell ref="B138:D138"/>
    <mergeCell ref="B140:D140"/>
    <mergeCell ref="B133:D133"/>
    <mergeCell ref="B147:D147"/>
    <mergeCell ref="B163:D163"/>
    <mergeCell ref="B164:D164"/>
    <mergeCell ref="B157:D157"/>
    <mergeCell ref="B162:D162"/>
    <mergeCell ref="B160:D160"/>
    <mergeCell ref="B158:D158"/>
    <mergeCell ref="B159:D159"/>
    <mergeCell ref="B155:D155"/>
    <mergeCell ref="B183:C183"/>
    <mergeCell ref="B166:D166"/>
    <mergeCell ref="B167:D167"/>
    <mergeCell ref="B168:D168"/>
    <mergeCell ref="B169:D169"/>
    <mergeCell ref="B170:D170"/>
    <mergeCell ref="B174:D174"/>
    <mergeCell ref="B172:D172"/>
    <mergeCell ref="B171:D171"/>
    <mergeCell ref="B173:D173"/>
    <mergeCell ref="B182:C182"/>
    <mergeCell ref="B165:D165"/>
    <mergeCell ref="B192:C192"/>
    <mergeCell ref="B177:C177"/>
    <mergeCell ref="B175:D175"/>
    <mergeCell ref="B181:C181"/>
    <mergeCell ref="B187:C187"/>
    <mergeCell ref="B191:C191"/>
    <mergeCell ref="B185:C185"/>
    <mergeCell ref="B189:C189"/>
    <mergeCell ref="B34:D34"/>
    <mergeCell ref="B36:D36"/>
    <mergeCell ref="B38:D38"/>
    <mergeCell ref="A176:H176"/>
    <mergeCell ref="B190:C190"/>
    <mergeCell ref="B180:I180"/>
    <mergeCell ref="B178:I178"/>
    <mergeCell ref="B184:C184"/>
    <mergeCell ref="B188:C188"/>
    <mergeCell ref="B186:C186"/>
    <mergeCell ref="B41:D41"/>
    <mergeCell ref="B51:D51"/>
    <mergeCell ref="C5:E5"/>
    <mergeCell ref="B22:D22"/>
    <mergeCell ref="B37:D37"/>
    <mergeCell ref="B10:D10"/>
    <mergeCell ref="B20:D20"/>
    <mergeCell ref="B23:D23"/>
    <mergeCell ref="B31:D31"/>
    <mergeCell ref="B32:D32"/>
    <mergeCell ref="B42:D42"/>
    <mergeCell ref="B43:D43"/>
    <mergeCell ref="B39:D39"/>
    <mergeCell ref="B56:D56"/>
    <mergeCell ref="B54:D54"/>
    <mergeCell ref="B55:D55"/>
    <mergeCell ref="B52:D52"/>
    <mergeCell ref="B48:D48"/>
    <mergeCell ref="B46:D46"/>
    <mergeCell ref="B45:D45"/>
    <mergeCell ref="B152:D152"/>
    <mergeCell ref="B153:D153"/>
    <mergeCell ref="B154:D154"/>
    <mergeCell ref="A179:D179"/>
    <mergeCell ref="B24:D24"/>
    <mergeCell ref="B25:D25"/>
    <mergeCell ref="B26:D26"/>
    <mergeCell ref="B27:D27"/>
    <mergeCell ref="B53:D53"/>
    <mergeCell ref="B47:D47"/>
  </mergeCells>
  <printOptions/>
  <pageMargins left="0.7086614173228347" right="0" top="0.35433070866141736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PageLayoutView="0" workbookViewId="0" topLeftCell="A4">
      <selection activeCell="C9" sqref="C9"/>
    </sheetView>
  </sheetViews>
  <sheetFormatPr defaultColWidth="9.140625" defaultRowHeight="15"/>
  <cols>
    <col min="1" max="1" width="8.00390625" style="52" customWidth="1"/>
    <col min="2" max="2" width="27.7109375" style="5" customWidth="1"/>
    <col min="3" max="3" width="50.140625" style="5" customWidth="1"/>
    <col min="4" max="4" width="14.00390625" style="5" customWidth="1"/>
    <col min="5" max="6" width="9.28125" style="5" bestFit="1" customWidth="1"/>
    <col min="7" max="16384" width="9.140625" style="5" customWidth="1"/>
  </cols>
  <sheetData>
    <row r="1" spans="4:6" ht="15" hidden="1">
      <c r="D1" s="222" t="s">
        <v>238</v>
      </c>
      <c r="E1" s="223"/>
      <c r="F1" s="223"/>
    </row>
    <row r="2" spans="3:6" ht="3" customHeight="1" hidden="1">
      <c r="C2" s="224" t="s">
        <v>238</v>
      </c>
      <c r="D2" s="225"/>
      <c r="E2" s="225"/>
      <c r="F2" s="225"/>
    </row>
    <row r="3" spans="1:5" ht="15" hidden="1">
      <c r="A3" s="47"/>
      <c r="B3" s="227"/>
      <c r="C3" s="228"/>
      <c r="D3" s="228"/>
      <c r="E3" s="48"/>
    </row>
    <row r="4" spans="1:5" ht="3" customHeight="1">
      <c r="A4" s="47"/>
      <c r="B4" s="228" t="s">
        <v>238</v>
      </c>
      <c r="C4" s="228"/>
      <c r="D4" s="228"/>
      <c r="E4" s="228"/>
    </row>
    <row r="5" spans="1:5" ht="15" hidden="1">
      <c r="A5" s="47"/>
      <c r="B5" s="47"/>
      <c r="C5" s="228" t="s">
        <v>238</v>
      </c>
      <c r="D5" s="228"/>
      <c r="E5" s="228"/>
    </row>
    <row r="6" spans="1:5" ht="15" hidden="1">
      <c r="A6" s="47"/>
      <c r="B6" s="47"/>
      <c r="C6" s="216"/>
      <c r="D6" s="154"/>
      <c r="E6" s="154"/>
    </row>
    <row r="7" spans="1:5" ht="15">
      <c r="A7" s="47"/>
      <c r="B7" s="47"/>
      <c r="C7" s="214" t="s">
        <v>720</v>
      </c>
      <c r="D7" s="215"/>
      <c r="E7" s="130"/>
    </row>
    <row r="8" spans="1:5" ht="15">
      <c r="A8" s="47"/>
      <c r="B8" s="47"/>
      <c r="C8" s="214" t="s">
        <v>724</v>
      </c>
      <c r="D8" s="215"/>
      <c r="E8" s="130"/>
    </row>
    <row r="9" spans="1:5" ht="15">
      <c r="A9" s="47"/>
      <c r="B9" s="47"/>
      <c r="C9" s="131"/>
      <c r="D9" s="130"/>
      <c r="E9" s="130"/>
    </row>
    <row r="10" spans="1:6" s="49" customFormat="1" ht="18.75">
      <c r="A10" s="226" t="s">
        <v>680</v>
      </c>
      <c r="B10" s="226"/>
      <c r="C10" s="226"/>
      <c r="D10" s="226"/>
      <c r="E10" s="226"/>
      <c r="F10" s="84"/>
    </row>
    <row r="11" spans="1:6" s="49" customFormat="1" ht="18.75">
      <c r="A11" s="226" t="s">
        <v>681</v>
      </c>
      <c r="B11" s="226"/>
      <c r="C11" s="226"/>
      <c r="D11" s="226"/>
      <c r="E11" s="226"/>
      <c r="F11" s="84"/>
    </row>
    <row r="12" spans="1:5" s="49" customFormat="1" ht="19.5" customHeight="1">
      <c r="A12" s="217" t="s">
        <v>723</v>
      </c>
      <c r="B12" s="218"/>
      <c r="C12" s="218"/>
      <c r="D12" s="218"/>
      <c r="E12" s="50"/>
    </row>
    <row r="13" spans="1:5" s="49" customFormat="1" ht="19.5" customHeight="1">
      <c r="A13" s="146"/>
      <c r="B13" s="147"/>
      <c r="C13" s="147"/>
      <c r="D13" s="147"/>
      <c r="E13" s="50"/>
    </row>
    <row r="14" spans="1:4" s="87" customFormat="1" ht="51" customHeight="1">
      <c r="A14" s="145" t="s">
        <v>257</v>
      </c>
      <c r="B14" s="145" t="s">
        <v>258</v>
      </c>
      <c r="C14" s="86" t="s">
        <v>718</v>
      </c>
      <c r="D14" s="86" t="s">
        <v>682</v>
      </c>
    </row>
    <row r="15" spans="1:4" s="91" customFormat="1" ht="18" customHeight="1">
      <c r="A15" s="85" t="s">
        <v>51</v>
      </c>
      <c r="B15" s="88" t="s">
        <v>259</v>
      </c>
      <c r="C15" s="89" t="s">
        <v>260</v>
      </c>
      <c r="D15" s="90">
        <f>SUM(D16+D27+D30+D38+D43+D49)</f>
        <v>107497.1</v>
      </c>
    </row>
    <row r="16" spans="1:4" s="91" customFormat="1" ht="16.5" customHeight="1">
      <c r="A16" s="85" t="s">
        <v>1</v>
      </c>
      <c r="B16" s="88" t="s">
        <v>261</v>
      </c>
      <c r="C16" s="89" t="s">
        <v>262</v>
      </c>
      <c r="D16" s="90">
        <f>SUM(D17+D24)</f>
        <v>51437</v>
      </c>
    </row>
    <row r="17" spans="1:4" s="95" customFormat="1" ht="33" customHeight="1">
      <c r="A17" s="138" t="s">
        <v>2</v>
      </c>
      <c r="B17" s="132" t="s">
        <v>702</v>
      </c>
      <c r="C17" s="93" t="s">
        <v>263</v>
      </c>
      <c r="D17" s="94">
        <f>D18+D21</f>
        <v>44702</v>
      </c>
    </row>
    <row r="18" spans="1:4" s="95" customFormat="1" ht="48.75" customHeight="1">
      <c r="A18" s="139" t="s">
        <v>4</v>
      </c>
      <c r="B18" s="133" t="s">
        <v>719</v>
      </c>
      <c r="C18" s="97" t="s">
        <v>265</v>
      </c>
      <c r="D18" s="98">
        <f>SUM(D19:D20)</f>
        <v>40232</v>
      </c>
    </row>
    <row r="19" spans="1:4" s="101" customFormat="1" ht="49.5" customHeight="1">
      <c r="A19" s="140" t="s">
        <v>6</v>
      </c>
      <c r="B19" s="134" t="s">
        <v>264</v>
      </c>
      <c r="C19" s="99" t="s">
        <v>265</v>
      </c>
      <c r="D19" s="100">
        <v>36921</v>
      </c>
    </row>
    <row r="20" spans="1:4" s="101" customFormat="1" ht="60.75" customHeight="1">
      <c r="A20" s="140" t="s">
        <v>266</v>
      </c>
      <c r="B20" s="134" t="s">
        <v>267</v>
      </c>
      <c r="C20" s="99" t="s">
        <v>268</v>
      </c>
      <c r="D20" s="100">
        <v>3311</v>
      </c>
    </row>
    <row r="21" spans="1:4" s="103" customFormat="1" ht="45.75" customHeight="1">
      <c r="A21" s="141" t="s">
        <v>139</v>
      </c>
      <c r="B21" s="133" t="s">
        <v>703</v>
      </c>
      <c r="C21" s="97" t="s">
        <v>683</v>
      </c>
      <c r="D21" s="102">
        <f>SUM(D22:D23)</f>
        <v>4470</v>
      </c>
    </row>
    <row r="22" spans="1:4" s="101" customFormat="1" ht="46.5" customHeight="1">
      <c r="A22" s="142" t="s">
        <v>269</v>
      </c>
      <c r="B22" s="134" t="s">
        <v>270</v>
      </c>
      <c r="C22" s="99" t="s">
        <v>271</v>
      </c>
      <c r="D22" s="100">
        <v>4108</v>
      </c>
    </row>
    <row r="23" spans="1:4" s="101" customFormat="1" ht="78" customHeight="1">
      <c r="A23" s="142" t="s">
        <v>272</v>
      </c>
      <c r="B23" s="134" t="s">
        <v>273</v>
      </c>
      <c r="C23" s="99" t="s">
        <v>661</v>
      </c>
      <c r="D23" s="100">
        <v>362</v>
      </c>
    </row>
    <row r="24" spans="1:4" s="95" customFormat="1" ht="30" customHeight="1">
      <c r="A24" s="143" t="s">
        <v>9</v>
      </c>
      <c r="B24" s="132" t="s">
        <v>704</v>
      </c>
      <c r="C24" s="93" t="s">
        <v>274</v>
      </c>
      <c r="D24" s="105">
        <f>SUM(D25+D26)</f>
        <v>6735</v>
      </c>
    </row>
    <row r="25" spans="1:4" s="117" customFormat="1" ht="31.5">
      <c r="A25" s="144" t="s">
        <v>12</v>
      </c>
      <c r="B25" s="133" t="s">
        <v>275</v>
      </c>
      <c r="C25" s="97" t="s">
        <v>274</v>
      </c>
      <c r="D25" s="129">
        <v>6256</v>
      </c>
    </row>
    <row r="26" spans="1:4" s="117" customFormat="1" ht="47.25">
      <c r="A26" s="144" t="s">
        <v>16</v>
      </c>
      <c r="B26" s="133" t="s">
        <v>276</v>
      </c>
      <c r="C26" s="97" t="s">
        <v>277</v>
      </c>
      <c r="D26" s="129">
        <v>479</v>
      </c>
    </row>
    <row r="27" spans="1:4" s="91" customFormat="1" ht="15.75">
      <c r="A27" s="145" t="s">
        <v>28</v>
      </c>
      <c r="B27" s="88" t="s">
        <v>278</v>
      </c>
      <c r="C27" s="106" t="s">
        <v>279</v>
      </c>
      <c r="D27" s="90">
        <f>SUM(D29)</f>
        <v>8107</v>
      </c>
    </row>
    <row r="28" spans="1:4" s="95" customFormat="1" ht="15.75" customHeight="1">
      <c r="A28" s="143" t="s">
        <v>132</v>
      </c>
      <c r="B28" s="92" t="s">
        <v>705</v>
      </c>
      <c r="C28" s="107" t="s">
        <v>280</v>
      </c>
      <c r="D28" s="108">
        <f>SUM(D29)</f>
        <v>8107</v>
      </c>
    </row>
    <row r="29" spans="1:4" s="103" customFormat="1" ht="94.5">
      <c r="A29" s="139" t="s">
        <v>133</v>
      </c>
      <c r="B29" s="133" t="s">
        <v>281</v>
      </c>
      <c r="C29" s="97" t="s">
        <v>282</v>
      </c>
      <c r="D29" s="104">
        <v>8107</v>
      </c>
    </row>
    <row r="30" spans="1:4" s="91" customFormat="1" ht="64.5" customHeight="1">
      <c r="A30" s="145" t="s">
        <v>59</v>
      </c>
      <c r="B30" s="135" t="s">
        <v>283</v>
      </c>
      <c r="C30" s="106" t="s">
        <v>284</v>
      </c>
      <c r="D30" s="90">
        <f>SUM(D31+D35)</f>
        <v>33083.1</v>
      </c>
    </row>
    <row r="31" spans="1:4" s="95" customFormat="1" ht="126" customHeight="1">
      <c r="A31" s="138" t="s">
        <v>170</v>
      </c>
      <c r="B31" s="132" t="s">
        <v>285</v>
      </c>
      <c r="C31" s="93" t="s">
        <v>286</v>
      </c>
      <c r="D31" s="108">
        <f>SUM(D32)</f>
        <v>33073.1</v>
      </c>
    </row>
    <row r="32" spans="1:4" s="103" customFormat="1" ht="96.75" customHeight="1">
      <c r="A32" s="141" t="s">
        <v>171</v>
      </c>
      <c r="B32" s="133" t="s">
        <v>287</v>
      </c>
      <c r="C32" s="97" t="s">
        <v>288</v>
      </c>
      <c r="D32" s="110">
        <f>SUM(D33)</f>
        <v>33073.1</v>
      </c>
    </row>
    <row r="33" spans="1:4" s="101" customFormat="1" ht="126">
      <c r="A33" s="140" t="s">
        <v>172</v>
      </c>
      <c r="B33" s="134" t="s">
        <v>706</v>
      </c>
      <c r="C33" s="99" t="s">
        <v>721</v>
      </c>
      <c r="D33" s="109">
        <f>SUM(D34)</f>
        <v>33073.1</v>
      </c>
    </row>
    <row r="34" spans="1:4" s="101" customFormat="1" ht="63" customHeight="1">
      <c r="A34" s="140" t="s">
        <v>695</v>
      </c>
      <c r="B34" s="134" t="s">
        <v>707</v>
      </c>
      <c r="C34" s="99" t="s">
        <v>289</v>
      </c>
      <c r="D34" s="100">
        <v>33073.1</v>
      </c>
    </row>
    <row r="35" spans="1:5" s="95" customFormat="1" ht="30" customHeight="1">
      <c r="A35" s="138" t="s">
        <v>63</v>
      </c>
      <c r="B35" s="132" t="s">
        <v>290</v>
      </c>
      <c r="C35" s="93" t="s">
        <v>291</v>
      </c>
      <c r="D35" s="108">
        <f>SUM(D36)</f>
        <v>10</v>
      </c>
      <c r="E35" s="111"/>
    </row>
    <row r="36" spans="1:4" s="103" customFormat="1" ht="63">
      <c r="A36" s="141" t="s">
        <v>66</v>
      </c>
      <c r="B36" s="133" t="s">
        <v>292</v>
      </c>
      <c r="C36" s="97" t="s">
        <v>293</v>
      </c>
      <c r="D36" s="110">
        <f>SUM(D37)</f>
        <v>10</v>
      </c>
    </row>
    <row r="37" spans="1:4" s="101" customFormat="1" ht="110.25">
      <c r="A37" s="142" t="s">
        <v>67</v>
      </c>
      <c r="B37" s="134" t="s">
        <v>294</v>
      </c>
      <c r="C37" s="99" t="s">
        <v>295</v>
      </c>
      <c r="D37" s="100">
        <v>10</v>
      </c>
    </row>
    <row r="38" spans="1:4" s="91" customFormat="1" ht="48" customHeight="1">
      <c r="A38" s="145" t="s">
        <v>62</v>
      </c>
      <c r="B38" s="135" t="s">
        <v>296</v>
      </c>
      <c r="C38" s="106" t="s">
        <v>708</v>
      </c>
      <c r="D38" s="90">
        <f>SUM(D39)</f>
        <v>7020</v>
      </c>
    </row>
    <row r="39" spans="1:4" s="95" customFormat="1" ht="19.5" customHeight="1">
      <c r="A39" s="138" t="s">
        <v>297</v>
      </c>
      <c r="B39" s="92" t="s">
        <v>709</v>
      </c>
      <c r="C39" s="93" t="s">
        <v>710</v>
      </c>
      <c r="D39" s="108">
        <f>SUM(D41)</f>
        <v>7020</v>
      </c>
    </row>
    <row r="40" spans="1:4" s="95" customFormat="1" ht="30" customHeight="1">
      <c r="A40" s="138" t="s">
        <v>74</v>
      </c>
      <c r="B40" s="132" t="s">
        <v>711</v>
      </c>
      <c r="C40" s="93" t="s">
        <v>712</v>
      </c>
      <c r="D40" s="108">
        <v>7020</v>
      </c>
    </row>
    <row r="41" spans="1:4" s="103" customFormat="1" ht="62.25" customHeight="1">
      <c r="A41" s="139" t="s">
        <v>75</v>
      </c>
      <c r="B41" s="133" t="s">
        <v>713</v>
      </c>
      <c r="C41" s="97" t="s">
        <v>714</v>
      </c>
      <c r="D41" s="110">
        <f>SUM(D42)</f>
        <v>7020</v>
      </c>
    </row>
    <row r="42" spans="1:4" s="95" customFormat="1" ht="108.75" customHeight="1">
      <c r="A42" s="142" t="s">
        <v>715</v>
      </c>
      <c r="B42" s="134" t="s">
        <v>716</v>
      </c>
      <c r="C42" s="99" t="s">
        <v>298</v>
      </c>
      <c r="D42" s="100">
        <v>7020</v>
      </c>
    </row>
    <row r="43" spans="1:4" s="91" customFormat="1" ht="30" customHeight="1">
      <c r="A43" s="145" t="s">
        <v>84</v>
      </c>
      <c r="B43" s="135" t="s">
        <v>299</v>
      </c>
      <c r="C43" s="106" t="s">
        <v>300</v>
      </c>
      <c r="D43" s="90">
        <f>SUM(D44+D45)</f>
        <v>7750</v>
      </c>
    </row>
    <row r="44" spans="1:4" s="95" customFormat="1" ht="78" customHeight="1">
      <c r="A44" s="138" t="s">
        <v>86</v>
      </c>
      <c r="B44" s="132" t="s">
        <v>722</v>
      </c>
      <c r="C44" s="93" t="s">
        <v>301</v>
      </c>
      <c r="D44" s="114">
        <v>400</v>
      </c>
    </row>
    <row r="45" spans="1:4" s="95" customFormat="1" ht="33" customHeight="1">
      <c r="A45" s="143" t="s">
        <v>696</v>
      </c>
      <c r="B45" s="132" t="s">
        <v>302</v>
      </c>
      <c r="C45" s="93" t="s">
        <v>303</v>
      </c>
      <c r="D45" s="108">
        <f>SUM(D46)</f>
        <v>7350</v>
      </c>
    </row>
    <row r="46" spans="1:4" s="103" customFormat="1" ht="94.5">
      <c r="A46" s="139" t="s">
        <v>697</v>
      </c>
      <c r="B46" s="133" t="s">
        <v>304</v>
      </c>
      <c r="C46" s="97" t="s">
        <v>305</v>
      </c>
      <c r="D46" s="110">
        <f>SUM(D47+D48)</f>
        <v>7350</v>
      </c>
    </row>
    <row r="47" spans="1:4" s="95" customFormat="1" ht="76.5" customHeight="1">
      <c r="A47" s="142" t="s">
        <v>698</v>
      </c>
      <c r="B47" s="134" t="s">
        <v>306</v>
      </c>
      <c r="C47" s="99" t="s">
        <v>307</v>
      </c>
      <c r="D47" s="100">
        <v>7300</v>
      </c>
    </row>
    <row r="48" spans="1:4" s="95" customFormat="1" ht="77.25" customHeight="1">
      <c r="A48" s="142" t="s">
        <v>699</v>
      </c>
      <c r="B48" s="134" t="s">
        <v>308</v>
      </c>
      <c r="C48" s="99" t="s">
        <v>309</v>
      </c>
      <c r="D48" s="100">
        <v>50</v>
      </c>
    </row>
    <row r="49" spans="1:4" s="95" customFormat="1" ht="18" customHeight="1">
      <c r="A49" s="145" t="s">
        <v>92</v>
      </c>
      <c r="B49" s="88" t="s">
        <v>310</v>
      </c>
      <c r="C49" s="89" t="s">
        <v>311</v>
      </c>
      <c r="D49" s="115">
        <f>D50</f>
        <v>100</v>
      </c>
    </row>
    <row r="50" spans="1:4" s="117" customFormat="1" ht="18" customHeight="1">
      <c r="A50" s="138" t="s">
        <v>94</v>
      </c>
      <c r="B50" s="92" t="s">
        <v>693</v>
      </c>
      <c r="C50" s="107" t="s">
        <v>694</v>
      </c>
      <c r="D50" s="127">
        <f>D51</f>
        <v>100</v>
      </c>
    </row>
    <row r="51" spans="1:4" s="117" customFormat="1" ht="60.75" customHeight="1">
      <c r="A51" s="139" t="s">
        <v>97</v>
      </c>
      <c r="B51" s="133" t="s">
        <v>312</v>
      </c>
      <c r="C51" s="128" t="s">
        <v>313</v>
      </c>
      <c r="D51" s="104">
        <v>100</v>
      </c>
    </row>
    <row r="52" spans="1:4" s="91" customFormat="1" ht="19.5" customHeight="1">
      <c r="A52" s="145" t="s">
        <v>137</v>
      </c>
      <c r="B52" s="88" t="s">
        <v>314</v>
      </c>
      <c r="C52" s="89" t="s">
        <v>315</v>
      </c>
      <c r="D52" s="90">
        <f>SUM(D53)</f>
        <v>80650.1</v>
      </c>
    </row>
    <row r="53" spans="1:4" s="91" customFormat="1" ht="47.25" customHeight="1">
      <c r="A53" s="145" t="s">
        <v>1</v>
      </c>
      <c r="B53" s="135" t="s">
        <v>316</v>
      </c>
      <c r="C53" s="106" t="s">
        <v>684</v>
      </c>
      <c r="D53" s="90">
        <f>SUM(D57+D60+D55)</f>
        <v>80650.1</v>
      </c>
    </row>
    <row r="54" spans="1:4" s="111" customFormat="1" ht="35.25" customHeight="1">
      <c r="A54" s="138" t="s">
        <v>2</v>
      </c>
      <c r="B54" s="132" t="s">
        <v>685</v>
      </c>
      <c r="C54" s="93" t="s">
        <v>686</v>
      </c>
      <c r="D54" s="108">
        <f>D55</f>
        <v>12811.8</v>
      </c>
    </row>
    <row r="55" spans="1:4" s="95" customFormat="1" ht="32.25" customHeight="1">
      <c r="A55" s="139" t="s">
        <v>4</v>
      </c>
      <c r="B55" s="133" t="s">
        <v>317</v>
      </c>
      <c r="C55" s="97" t="s">
        <v>318</v>
      </c>
      <c r="D55" s="110">
        <f>SUM(D56)</f>
        <v>12811.8</v>
      </c>
    </row>
    <row r="56" spans="1:4" s="95" customFormat="1" ht="79.5" customHeight="1">
      <c r="A56" s="142" t="s">
        <v>6</v>
      </c>
      <c r="B56" s="134" t="s">
        <v>319</v>
      </c>
      <c r="C56" s="99" t="s">
        <v>717</v>
      </c>
      <c r="D56" s="100">
        <v>12811.8</v>
      </c>
    </row>
    <row r="57" spans="1:4" s="95" customFormat="1" ht="47.25" customHeight="1">
      <c r="A57" s="138" t="s">
        <v>9</v>
      </c>
      <c r="B57" s="132" t="s">
        <v>320</v>
      </c>
      <c r="C57" s="93" t="s">
        <v>321</v>
      </c>
      <c r="D57" s="108">
        <f>SUM(D58)</f>
        <v>1500</v>
      </c>
    </row>
    <row r="58" spans="1:4" s="103" customFormat="1" ht="16.5" customHeight="1">
      <c r="A58" s="139" t="s">
        <v>12</v>
      </c>
      <c r="B58" s="96" t="s">
        <v>322</v>
      </c>
      <c r="C58" s="97" t="s">
        <v>323</v>
      </c>
      <c r="D58" s="110">
        <f>SUM(D59)</f>
        <v>1500</v>
      </c>
    </row>
    <row r="59" spans="1:4" s="101" customFormat="1" ht="62.25" customHeight="1">
      <c r="A59" s="142" t="s">
        <v>15</v>
      </c>
      <c r="B59" s="134" t="s">
        <v>324</v>
      </c>
      <c r="C59" s="99" t="s">
        <v>325</v>
      </c>
      <c r="D59" s="116">
        <v>1500</v>
      </c>
    </row>
    <row r="60" spans="1:4" s="95" customFormat="1" ht="31.5" customHeight="1">
      <c r="A60" s="138" t="s">
        <v>24</v>
      </c>
      <c r="B60" s="132" t="s">
        <v>326</v>
      </c>
      <c r="C60" s="93" t="s">
        <v>327</v>
      </c>
      <c r="D60" s="108">
        <f>SUM(D61+D66)</f>
        <v>66338.3</v>
      </c>
    </row>
    <row r="61" spans="1:4" s="117" customFormat="1" ht="48" customHeight="1">
      <c r="A61" s="141" t="s">
        <v>26</v>
      </c>
      <c r="B61" s="136" t="s">
        <v>328</v>
      </c>
      <c r="C61" s="97" t="s">
        <v>329</v>
      </c>
      <c r="D61" s="110">
        <f>D62</f>
        <v>51095.1</v>
      </c>
    </row>
    <row r="62" spans="1:4" s="95" customFormat="1" ht="79.5" customHeight="1">
      <c r="A62" s="140" t="s">
        <v>27</v>
      </c>
      <c r="B62" s="137" t="s">
        <v>701</v>
      </c>
      <c r="C62" s="99" t="s">
        <v>687</v>
      </c>
      <c r="D62" s="109">
        <f>SUM(D63:D65)</f>
        <v>51095.1</v>
      </c>
    </row>
    <row r="63" spans="1:4" s="101" customFormat="1" ht="95.25" customHeight="1">
      <c r="A63" s="142" t="s">
        <v>688</v>
      </c>
      <c r="B63" s="134" t="s">
        <v>330</v>
      </c>
      <c r="C63" s="99" t="s">
        <v>700</v>
      </c>
      <c r="D63" s="113">
        <v>3573.4</v>
      </c>
    </row>
    <row r="64" spans="1:4" s="101" customFormat="1" ht="127.5" customHeight="1">
      <c r="A64" s="142" t="s">
        <v>689</v>
      </c>
      <c r="B64" s="134" t="s">
        <v>332</v>
      </c>
      <c r="C64" s="99" t="s">
        <v>333</v>
      </c>
      <c r="D64" s="100">
        <v>67</v>
      </c>
    </row>
    <row r="65" spans="1:4" s="101" customFormat="1" ht="93" customHeight="1">
      <c r="A65" s="142" t="s">
        <v>690</v>
      </c>
      <c r="B65" s="134" t="s">
        <v>335</v>
      </c>
      <c r="C65" s="99" t="s">
        <v>336</v>
      </c>
      <c r="D65" s="100">
        <v>47454.7</v>
      </c>
    </row>
    <row r="66" spans="1:4" s="117" customFormat="1" ht="79.5" customHeight="1">
      <c r="A66" s="139" t="s">
        <v>53</v>
      </c>
      <c r="B66" s="133" t="s">
        <v>337</v>
      </c>
      <c r="C66" s="97" t="s">
        <v>338</v>
      </c>
      <c r="D66" s="112">
        <f>D67</f>
        <v>15243.2</v>
      </c>
    </row>
    <row r="67" spans="1:4" s="101" customFormat="1" ht="109.5" customHeight="1">
      <c r="A67" s="142" t="s">
        <v>141</v>
      </c>
      <c r="B67" s="134" t="s">
        <v>339</v>
      </c>
      <c r="C67" s="99" t="s">
        <v>340</v>
      </c>
      <c r="D67" s="118">
        <f>SUM(D68+D69)</f>
        <v>15243.2</v>
      </c>
    </row>
    <row r="68" spans="1:4" s="101" customFormat="1" ht="64.5" customHeight="1">
      <c r="A68" s="142" t="s">
        <v>691</v>
      </c>
      <c r="B68" s="134" t="s">
        <v>342</v>
      </c>
      <c r="C68" s="99" t="s">
        <v>343</v>
      </c>
      <c r="D68" s="100">
        <v>11124.4</v>
      </c>
    </row>
    <row r="69" spans="1:4" s="101" customFormat="1" ht="64.5" customHeight="1">
      <c r="A69" s="142" t="s">
        <v>692</v>
      </c>
      <c r="B69" s="134" t="s">
        <v>345</v>
      </c>
      <c r="C69" s="99" t="s">
        <v>346</v>
      </c>
      <c r="D69" s="113">
        <v>4118.8</v>
      </c>
    </row>
    <row r="70" spans="1:4" s="91" customFormat="1" ht="17.25" customHeight="1">
      <c r="A70" s="85"/>
      <c r="B70" s="119"/>
      <c r="C70" s="89" t="s">
        <v>347</v>
      </c>
      <c r="D70" s="90">
        <f>SUM(D52+D15)</f>
        <v>188147.2</v>
      </c>
    </row>
    <row r="71" spans="1:6" s="91" customFormat="1" ht="17.25" customHeight="1">
      <c r="A71" s="120"/>
      <c r="B71" s="121"/>
      <c r="C71" s="122"/>
      <c r="D71" s="123"/>
      <c r="E71" s="123"/>
      <c r="F71" s="124"/>
    </row>
    <row r="72" spans="1:6" s="91" customFormat="1" ht="17.25" customHeight="1">
      <c r="A72" s="120"/>
      <c r="B72" s="121"/>
      <c r="C72" s="122"/>
      <c r="D72" s="123"/>
      <c r="E72" s="123"/>
      <c r="F72" s="124"/>
    </row>
    <row r="73" spans="1:6" s="91" customFormat="1" ht="17.25" customHeight="1">
      <c r="A73" s="120"/>
      <c r="B73" s="121"/>
      <c r="C73" s="122"/>
      <c r="D73" s="123"/>
      <c r="E73" s="123"/>
      <c r="F73" s="124"/>
    </row>
    <row r="74" spans="1:5" s="101" customFormat="1" ht="15.75">
      <c r="A74" s="125"/>
      <c r="B74" s="95"/>
      <c r="C74" s="126"/>
      <c r="D74" s="95"/>
      <c r="E74" s="95"/>
    </row>
    <row r="75" spans="1:5" s="101" customFormat="1" ht="15.75">
      <c r="A75" s="125"/>
      <c r="B75" s="219"/>
      <c r="C75" s="219"/>
      <c r="D75" s="219"/>
      <c r="E75" s="95"/>
    </row>
    <row r="76" spans="1:5" s="101" customFormat="1" ht="15.75">
      <c r="A76" s="125"/>
      <c r="B76" s="125"/>
      <c r="C76" s="125"/>
      <c r="D76" s="125"/>
      <c r="E76" s="95"/>
    </row>
    <row r="77" spans="1:5" ht="15">
      <c r="A77" s="47"/>
      <c r="B77" s="47"/>
      <c r="C77" s="47"/>
      <c r="D77" s="47"/>
      <c r="E77" s="48"/>
    </row>
    <row r="78" spans="1:5" ht="15">
      <c r="A78" s="220"/>
      <c r="B78" s="220"/>
      <c r="C78" s="220"/>
      <c r="D78" s="48"/>
      <c r="E78" s="48"/>
    </row>
    <row r="79" spans="1:5" ht="15">
      <c r="A79" s="47"/>
      <c r="B79" s="221"/>
      <c r="C79" s="221"/>
      <c r="D79" s="221"/>
      <c r="E79" s="48"/>
    </row>
    <row r="80" spans="1:5" ht="15">
      <c r="A80" s="47"/>
      <c r="B80" s="48"/>
      <c r="C80" s="51"/>
      <c r="D80" s="48"/>
      <c r="E80" s="48"/>
    </row>
    <row r="81" ht="15">
      <c r="C81" s="53"/>
    </row>
    <row r="82" ht="15">
      <c r="C82" s="53"/>
    </row>
    <row r="83" ht="15">
      <c r="C83" s="53"/>
    </row>
    <row r="84" ht="15">
      <c r="C84" s="53"/>
    </row>
    <row r="85" ht="15">
      <c r="C85" s="53"/>
    </row>
    <row r="86" ht="15">
      <c r="C86" s="53"/>
    </row>
    <row r="87" ht="15">
      <c r="C87" s="53"/>
    </row>
    <row r="88" ht="15">
      <c r="C88" s="53"/>
    </row>
    <row r="89" ht="15">
      <c r="C89" s="53"/>
    </row>
    <row r="90" ht="15">
      <c r="C90" s="53"/>
    </row>
    <row r="91" ht="15">
      <c r="C91" s="53"/>
    </row>
    <row r="92" ht="15">
      <c r="C92" s="53"/>
    </row>
    <row r="93" ht="15">
      <c r="C93" s="53"/>
    </row>
    <row r="94" ht="15">
      <c r="C94" s="53"/>
    </row>
    <row r="95" ht="15">
      <c r="C95" s="53"/>
    </row>
    <row r="96" ht="15">
      <c r="C96" s="53"/>
    </row>
    <row r="97" ht="15">
      <c r="C97" s="53"/>
    </row>
    <row r="98" ht="15">
      <c r="C98" s="53"/>
    </row>
    <row r="99" ht="15">
      <c r="C99" s="53"/>
    </row>
    <row r="100" ht="15">
      <c r="C100" s="53"/>
    </row>
    <row r="101" ht="15">
      <c r="C101" s="53"/>
    </row>
    <row r="102" ht="15">
      <c r="C102" s="53"/>
    </row>
    <row r="103" ht="15">
      <c r="C103" s="53"/>
    </row>
    <row r="104" ht="15">
      <c r="C104" s="53"/>
    </row>
    <row r="105" ht="15">
      <c r="C105" s="53"/>
    </row>
    <row r="106" ht="15">
      <c r="C106" s="53"/>
    </row>
    <row r="107" ht="15">
      <c r="C107" s="53"/>
    </row>
    <row r="108" ht="15">
      <c r="C108" s="53"/>
    </row>
    <row r="109" ht="15">
      <c r="C109" s="53"/>
    </row>
    <row r="110" ht="15">
      <c r="C110" s="53"/>
    </row>
    <row r="111" ht="15">
      <c r="C111" s="53"/>
    </row>
    <row r="112" ht="15">
      <c r="C112" s="53"/>
    </row>
    <row r="113" ht="15">
      <c r="C113" s="53"/>
    </row>
    <row r="114" ht="15">
      <c r="C114" s="53"/>
    </row>
    <row r="115" ht="15">
      <c r="C115" s="53"/>
    </row>
    <row r="116" ht="15">
      <c r="C116" s="53"/>
    </row>
    <row r="117" ht="15">
      <c r="C117" s="53"/>
    </row>
    <row r="118" ht="15">
      <c r="C118" s="53"/>
    </row>
    <row r="119" ht="15">
      <c r="C119" s="53"/>
    </row>
    <row r="120" ht="15">
      <c r="C120" s="53"/>
    </row>
    <row r="121" ht="15">
      <c r="C121" s="53"/>
    </row>
    <row r="122" ht="15">
      <c r="C122" s="53"/>
    </row>
    <row r="123" ht="15">
      <c r="C123" s="53"/>
    </row>
    <row r="124" ht="15">
      <c r="C124" s="53"/>
    </row>
    <row r="125" ht="15">
      <c r="C125" s="53"/>
    </row>
    <row r="126" ht="15">
      <c r="C126" s="53"/>
    </row>
    <row r="127" ht="15">
      <c r="C127" s="53"/>
    </row>
    <row r="128" ht="15">
      <c r="C128" s="53"/>
    </row>
    <row r="129" ht="15">
      <c r="C129" s="53"/>
    </row>
    <row r="130" ht="15">
      <c r="C130" s="53"/>
    </row>
    <row r="131" ht="15">
      <c r="C131" s="53"/>
    </row>
    <row r="132" ht="15">
      <c r="C132" s="53"/>
    </row>
    <row r="133" ht="15">
      <c r="C133" s="53"/>
    </row>
    <row r="134" ht="15">
      <c r="C134" s="53"/>
    </row>
    <row r="135" ht="15">
      <c r="C135" s="53"/>
    </row>
    <row r="136" ht="15">
      <c r="C136" s="53"/>
    </row>
    <row r="137" ht="15">
      <c r="C137" s="53"/>
    </row>
    <row r="138" ht="15">
      <c r="C138" s="53"/>
    </row>
    <row r="139" ht="15">
      <c r="C139" s="53"/>
    </row>
    <row r="140" ht="15">
      <c r="C140" s="53"/>
    </row>
    <row r="141" ht="15">
      <c r="C141" s="53"/>
    </row>
    <row r="142" ht="15">
      <c r="C142" s="53"/>
    </row>
    <row r="143" ht="15">
      <c r="C143" s="53"/>
    </row>
    <row r="144" ht="15">
      <c r="C144" s="53"/>
    </row>
    <row r="145" ht="15">
      <c r="C145" s="53"/>
    </row>
    <row r="146" ht="15">
      <c r="C146" s="53"/>
    </row>
    <row r="147" ht="15">
      <c r="C147" s="53"/>
    </row>
    <row r="148" ht="15">
      <c r="C148" s="53"/>
    </row>
  </sheetData>
  <sheetProtection/>
  <mergeCells count="14">
    <mergeCell ref="D1:F1"/>
    <mergeCell ref="C2:F2"/>
    <mergeCell ref="A10:E10"/>
    <mergeCell ref="A11:E11"/>
    <mergeCell ref="B3:D3"/>
    <mergeCell ref="B4:E4"/>
    <mergeCell ref="C5:E5"/>
    <mergeCell ref="C6:E6"/>
    <mergeCell ref="C7:D7"/>
    <mergeCell ref="C8:D8"/>
    <mergeCell ref="A12:D12"/>
    <mergeCell ref="B75:D75"/>
    <mergeCell ref="A78:C78"/>
    <mergeCell ref="B79:D79"/>
  </mergeCells>
  <printOptions/>
  <pageMargins left="0.57" right="0.21" top="0.51" bottom="0.48" header="0.31496062992125984" footer="0.31496062992125984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4"/>
  <sheetViews>
    <sheetView zoomScalePageLayoutView="0" workbookViewId="0" topLeftCell="A5">
      <selection activeCell="J9" sqref="J9"/>
    </sheetView>
  </sheetViews>
  <sheetFormatPr defaultColWidth="9.421875" defaultRowHeight="15"/>
  <cols>
    <col min="1" max="1" width="6.8515625" style="15" customWidth="1"/>
    <col min="2" max="3" width="9.421875" style="15" customWidth="1"/>
    <col min="4" max="4" width="12.28125" style="15" customWidth="1"/>
    <col min="5" max="5" width="5.8515625" style="15" customWidth="1"/>
    <col min="6" max="6" width="7.28125" style="15" customWidth="1"/>
    <col min="7" max="7" width="8.28125" style="15" customWidth="1"/>
    <col min="8" max="8" width="5.421875" style="15" customWidth="1"/>
    <col min="9" max="9" width="6.140625" style="15" customWidth="1"/>
    <col min="10" max="11" width="9.7109375" style="15" customWidth="1"/>
    <col min="12" max="12" width="7.8515625" style="15" customWidth="1"/>
    <col min="13" max="16384" width="9.421875" style="15" customWidth="1"/>
  </cols>
  <sheetData>
    <row r="1" ht="12.75" hidden="1"/>
    <row r="2" spans="5:10" ht="12.75">
      <c r="E2" s="233" t="s">
        <v>238</v>
      </c>
      <c r="F2" s="233"/>
      <c r="G2" s="233"/>
      <c r="H2" s="233"/>
      <c r="I2" s="233"/>
      <c r="J2" s="233"/>
    </row>
    <row r="3" spans="4:10" ht="12.75">
      <c r="D3" s="233" t="s">
        <v>238</v>
      </c>
      <c r="E3" s="233"/>
      <c r="F3" s="233"/>
      <c r="G3" s="233"/>
      <c r="H3" s="233"/>
      <c r="I3" s="233"/>
      <c r="J3" s="233"/>
    </row>
    <row r="4" spans="5:10" ht="12.75">
      <c r="E4" s="233" t="s">
        <v>238</v>
      </c>
      <c r="F4" s="233"/>
      <c r="G4" s="233"/>
      <c r="H4" s="233"/>
      <c r="I4" s="233"/>
      <c r="J4" s="233"/>
    </row>
    <row r="5" spans="3:5" ht="0.75" customHeight="1">
      <c r="C5" s="234"/>
      <c r="D5" s="234"/>
      <c r="E5" s="234"/>
    </row>
    <row r="6" spans="1:12" ht="15.75">
      <c r="A6" s="235" t="s">
        <v>348</v>
      </c>
      <c r="B6" s="235"/>
      <c r="C6" s="235"/>
      <c r="D6" s="235"/>
      <c r="E6" s="235"/>
      <c r="F6" s="235"/>
      <c r="G6" s="235"/>
      <c r="H6" s="236"/>
      <c r="I6" s="236"/>
      <c r="J6" s="236"/>
      <c r="K6" s="236"/>
      <c r="L6" s="236"/>
    </row>
    <row r="7" spans="1:12" ht="15.75">
      <c r="A7" s="235" t="s">
        <v>678</v>
      </c>
      <c r="B7" s="235"/>
      <c r="C7" s="235"/>
      <c r="D7" s="235"/>
      <c r="E7" s="235"/>
      <c r="F7" s="235"/>
      <c r="G7" s="235"/>
      <c r="H7" s="236"/>
      <c r="I7" s="236"/>
      <c r="J7" s="236"/>
      <c r="K7" s="236"/>
      <c r="L7" s="236"/>
    </row>
    <row r="8" ht="3" customHeight="1"/>
    <row r="9" spans="1:12" ht="77.25" customHeight="1">
      <c r="A9" s="57" t="s">
        <v>128</v>
      </c>
      <c r="B9" s="229" t="s">
        <v>127</v>
      </c>
      <c r="C9" s="230"/>
      <c r="D9" s="231"/>
      <c r="E9" s="6" t="s">
        <v>126</v>
      </c>
      <c r="F9" s="14" t="s">
        <v>0</v>
      </c>
      <c r="G9" s="14" t="s">
        <v>539</v>
      </c>
      <c r="H9" s="32" t="s">
        <v>538</v>
      </c>
      <c r="I9" s="32" t="s">
        <v>349</v>
      </c>
      <c r="J9" s="6" t="s">
        <v>255</v>
      </c>
      <c r="K9" s="56" t="s">
        <v>679</v>
      </c>
      <c r="L9" s="55" t="s">
        <v>254</v>
      </c>
    </row>
    <row r="10" spans="1:12" ht="57.75" customHeight="1">
      <c r="A10" s="7" t="s">
        <v>51</v>
      </c>
      <c r="B10" s="232" t="s">
        <v>129</v>
      </c>
      <c r="C10" s="232"/>
      <c r="D10" s="232"/>
      <c r="E10" s="21">
        <v>901</v>
      </c>
      <c r="F10" s="21"/>
      <c r="G10" s="21"/>
      <c r="H10" s="21"/>
      <c r="I10" s="21"/>
      <c r="J10" s="22">
        <f>SUM(J11)</f>
        <v>3472</v>
      </c>
      <c r="K10" s="22">
        <f>SUM(K11)</f>
        <v>2050.4</v>
      </c>
      <c r="L10" s="58">
        <f>K10/J10</f>
        <v>0.5905529953917051</v>
      </c>
    </row>
    <row r="11" spans="1:12" ht="28.5" customHeight="1">
      <c r="A11" s="7" t="s">
        <v>1</v>
      </c>
      <c r="B11" s="232" t="s">
        <v>50</v>
      </c>
      <c r="C11" s="232"/>
      <c r="D11" s="232"/>
      <c r="E11" s="21">
        <v>901</v>
      </c>
      <c r="F11" s="24" t="s">
        <v>52</v>
      </c>
      <c r="G11" s="21"/>
      <c r="H11" s="21"/>
      <c r="I11" s="21"/>
      <c r="J11" s="22">
        <f>SUM(J12+J22+J44)</f>
        <v>3472</v>
      </c>
      <c r="K11" s="22">
        <f>SUM(K12+K22+K44)</f>
        <v>2050.4</v>
      </c>
      <c r="L11" s="58">
        <f aca="true" t="shared" si="0" ref="L11:L75">K11/J11</f>
        <v>0.5905529953917051</v>
      </c>
    </row>
    <row r="12" spans="1:12" s="16" customFormat="1" ht="58.5" customHeight="1">
      <c r="A12" s="7" t="s">
        <v>2</v>
      </c>
      <c r="B12" s="232" t="s">
        <v>3</v>
      </c>
      <c r="C12" s="232"/>
      <c r="D12" s="232"/>
      <c r="E12" s="21">
        <v>901</v>
      </c>
      <c r="F12" s="24" t="s">
        <v>5</v>
      </c>
      <c r="G12" s="21"/>
      <c r="H12" s="21"/>
      <c r="I12" s="21"/>
      <c r="J12" s="22">
        <v>922.4</v>
      </c>
      <c r="K12" s="22">
        <f>SUM(K13)</f>
        <v>630.8000000000001</v>
      </c>
      <c r="L12" s="58">
        <f t="shared" si="0"/>
        <v>0.683868169991327</v>
      </c>
    </row>
    <row r="13" spans="1:12" s="17" customFormat="1" ht="81.75" customHeight="1">
      <c r="A13" s="11" t="s">
        <v>4</v>
      </c>
      <c r="B13" s="240" t="s">
        <v>207</v>
      </c>
      <c r="C13" s="241"/>
      <c r="D13" s="242"/>
      <c r="E13" s="2">
        <v>901</v>
      </c>
      <c r="F13" s="3" t="s">
        <v>5</v>
      </c>
      <c r="G13" s="3" t="s">
        <v>8</v>
      </c>
      <c r="H13" s="2"/>
      <c r="I13" s="2"/>
      <c r="J13" s="25">
        <v>922.4</v>
      </c>
      <c r="K13" s="25">
        <f>SUM(K14)</f>
        <v>630.8000000000001</v>
      </c>
      <c r="L13" s="23">
        <f t="shared" si="0"/>
        <v>0.683868169991327</v>
      </c>
    </row>
    <row r="14" spans="1:12" ht="27" customHeight="1">
      <c r="A14" s="11" t="s">
        <v>6</v>
      </c>
      <c r="B14" s="243" t="s">
        <v>7</v>
      </c>
      <c r="C14" s="243"/>
      <c r="D14" s="243"/>
      <c r="E14" s="2">
        <v>901</v>
      </c>
      <c r="F14" s="3" t="s">
        <v>5</v>
      </c>
      <c r="G14" s="3" t="s">
        <v>8</v>
      </c>
      <c r="H14" s="2">
        <v>500</v>
      </c>
      <c r="I14" s="2"/>
      <c r="J14" s="25">
        <v>922.4</v>
      </c>
      <c r="K14" s="25">
        <f>SUM(K15+K19)</f>
        <v>630.8000000000001</v>
      </c>
      <c r="L14" s="23">
        <f t="shared" si="0"/>
        <v>0.683868169991327</v>
      </c>
    </row>
    <row r="15" spans="1:12" ht="35.25" customHeight="1">
      <c r="A15" s="11" t="s">
        <v>266</v>
      </c>
      <c r="B15" s="237" t="s">
        <v>350</v>
      </c>
      <c r="C15" s="238"/>
      <c r="D15" s="239"/>
      <c r="E15" s="2">
        <v>901</v>
      </c>
      <c r="F15" s="3" t="s">
        <v>5</v>
      </c>
      <c r="G15" s="3" t="s">
        <v>8</v>
      </c>
      <c r="H15" s="2">
        <v>500</v>
      </c>
      <c r="I15" s="2">
        <v>210</v>
      </c>
      <c r="J15" s="25">
        <v>870.2</v>
      </c>
      <c r="K15" s="25">
        <f>SUM(K16:K18)</f>
        <v>600.9000000000001</v>
      </c>
      <c r="L15" s="23">
        <f t="shared" si="0"/>
        <v>0.6905309124339233</v>
      </c>
    </row>
    <row r="16" spans="1:12" ht="16.5" customHeight="1">
      <c r="A16" s="11" t="s">
        <v>351</v>
      </c>
      <c r="B16" s="237" t="s">
        <v>352</v>
      </c>
      <c r="C16" s="238"/>
      <c r="D16" s="239"/>
      <c r="E16" s="2">
        <v>901</v>
      </c>
      <c r="F16" s="3" t="s">
        <v>5</v>
      </c>
      <c r="G16" s="3" t="s">
        <v>8</v>
      </c>
      <c r="H16" s="2">
        <v>500</v>
      </c>
      <c r="I16" s="2">
        <v>211</v>
      </c>
      <c r="J16" s="25">
        <v>708.8</v>
      </c>
      <c r="K16" s="25">
        <v>455.6</v>
      </c>
      <c r="L16" s="23">
        <f t="shared" si="0"/>
        <v>0.6427765237020316</v>
      </c>
    </row>
    <row r="17" spans="1:12" ht="13.5" customHeight="1">
      <c r="A17" s="11" t="s">
        <v>353</v>
      </c>
      <c r="B17" s="237" t="s">
        <v>354</v>
      </c>
      <c r="C17" s="238"/>
      <c r="D17" s="239"/>
      <c r="E17" s="2">
        <v>901</v>
      </c>
      <c r="F17" s="3" t="s">
        <v>5</v>
      </c>
      <c r="G17" s="3" t="s">
        <v>8</v>
      </c>
      <c r="H17" s="2">
        <v>500</v>
      </c>
      <c r="I17" s="2">
        <v>212</v>
      </c>
      <c r="J17" s="25">
        <v>2.5</v>
      </c>
      <c r="K17" s="25">
        <v>2.5</v>
      </c>
      <c r="L17" s="23">
        <f t="shared" si="0"/>
        <v>1</v>
      </c>
    </row>
    <row r="18" spans="1:12" ht="32.25" customHeight="1">
      <c r="A18" s="11" t="s">
        <v>355</v>
      </c>
      <c r="B18" s="244" t="s">
        <v>356</v>
      </c>
      <c r="C18" s="245"/>
      <c r="D18" s="246"/>
      <c r="E18" s="2">
        <v>901</v>
      </c>
      <c r="F18" s="3" t="s">
        <v>5</v>
      </c>
      <c r="G18" s="3" t="s">
        <v>8</v>
      </c>
      <c r="H18" s="2">
        <v>500</v>
      </c>
      <c r="I18" s="2">
        <v>213</v>
      </c>
      <c r="J18" s="25">
        <v>158.9</v>
      </c>
      <c r="K18" s="25">
        <v>142.8</v>
      </c>
      <c r="L18" s="23">
        <f t="shared" si="0"/>
        <v>0.8986784140969163</v>
      </c>
    </row>
    <row r="19" spans="1:12" ht="13.5" customHeight="1">
      <c r="A19" s="11" t="s">
        <v>357</v>
      </c>
      <c r="B19" s="237" t="s">
        <v>358</v>
      </c>
      <c r="C19" s="238"/>
      <c r="D19" s="239"/>
      <c r="E19" s="2">
        <v>901</v>
      </c>
      <c r="F19" s="3" t="s">
        <v>5</v>
      </c>
      <c r="G19" s="3" t="s">
        <v>8</v>
      </c>
      <c r="H19" s="2">
        <v>500</v>
      </c>
      <c r="I19" s="2">
        <v>220</v>
      </c>
      <c r="J19" s="25">
        <v>52.2</v>
      </c>
      <c r="K19" s="25">
        <f>SUM(K20:K21)</f>
        <v>29.9</v>
      </c>
      <c r="L19" s="23">
        <f t="shared" si="0"/>
        <v>0.5727969348659003</v>
      </c>
    </row>
    <row r="20" spans="1:12" ht="13.5" customHeight="1">
      <c r="A20" s="11" t="s">
        <v>359</v>
      </c>
      <c r="B20" s="237" t="s">
        <v>360</v>
      </c>
      <c r="C20" s="238"/>
      <c r="D20" s="239"/>
      <c r="E20" s="2">
        <v>901</v>
      </c>
      <c r="F20" s="3" t="s">
        <v>5</v>
      </c>
      <c r="G20" s="3" t="s">
        <v>8</v>
      </c>
      <c r="H20" s="2">
        <v>500</v>
      </c>
      <c r="I20" s="2">
        <v>221</v>
      </c>
      <c r="J20" s="25">
        <v>30</v>
      </c>
      <c r="K20" s="25">
        <v>22.5</v>
      </c>
      <c r="L20" s="23">
        <f t="shared" si="0"/>
        <v>0.75</v>
      </c>
    </row>
    <row r="21" spans="1:12" ht="13.5" customHeight="1">
      <c r="A21" s="11" t="s">
        <v>361</v>
      </c>
      <c r="B21" s="237" t="s">
        <v>362</v>
      </c>
      <c r="C21" s="238"/>
      <c r="D21" s="239"/>
      <c r="E21" s="2">
        <v>901</v>
      </c>
      <c r="F21" s="3" t="s">
        <v>5</v>
      </c>
      <c r="G21" s="3" t="s">
        <v>8</v>
      </c>
      <c r="H21" s="2">
        <v>500</v>
      </c>
      <c r="I21" s="2">
        <v>222</v>
      </c>
      <c r="J21" s="25">
        <v>22.2</v>
      </c>
      <c r="K21" s="25">
        <v>7.4</v>
      </c>
      <c r="L21" s="23">
        <f t="shared" si="0"/>
        <v>0.33333333333333337</v>
      </c>
    </row>
    <row r="22" spans="1:12" ht="95.25" customHeight="1">
      <c r="A22" s="7" t="s">
        <v>9</v>
      </c>
      <c r="B22" s="247" t="s">
        <v>10</v>
      </c>
      <c r="C22" s="248"/>
      <c r="D22" s="249"/>
      <c r="E22" s="21">
        <v>901</v>
      </c>
      <c r="F22" s="24" t="s">
        <v>11</v>
      </c>
      <c r="G22" s="2"/>
      <c r="H22" s="2"/>
      <c r="I22" s="2"/>
      <c r="J22" s="22">
        <f>SUM(J23+J30+J34)</f>
        <v>2429.6</v>
      </c>
      <c r="K22" s="22">
        <f>K23+K30+K34</f>
        <v>1371.6</v>
      </c>
      <c r="L22" s="58">
        <f t="shared" si="0"/>
        <v>0.5645373724069805</v>
      </c>
    </row>
    <row r="23" spans="1:12" ht="56.25" customHeight="1">
      <c r="A23" s="11" t="s">
        <v>12</v>
      </c>
      <c r="B23" s="240" t="s">
        <v>13</v>
      </c>
      <c r="C23" s="241"/>
      <c r="D23" s="242"/>
      <c r="E23" s="2">
        <v>901</v>
      </c>
      <c r="F23" s="3" t="s">
        <v>11</v>
      </c>
      <c r="G23" s="3" t="s">
        <v>14</v>
      </c>
      <c r="H23" s="2"/>
      <c r="I23" s="2"/>
      <c r="J23" s="25">
        <f>SUM(J24)</f>
        <v>764.5</v>
      </c>
      <c r="K23" s="25">
        <f>SUM(K24)</f>
        <v>447.4</v>
      </c>
      <c r="L23" s="23">
        <f t="shared" si="0"/>
        <v>0.5852190974493132</v>
      </c>
    </row>
    <row r="24" spans="1:12" ht="25.5" customHeight="1">
      <c r="A24" s="11" t="s">
        <v>15</v>
      </c>
      <c r="B24" s="243" t="s">
        <v>7</v>
      </c>
      <c r="C24" s="243"/>
      <c r="D24" s="243"/>
      <c r="E24" s="2">
        <v>901</v>
      </c>
      <c r="F24" s="3" t="s">
        <v>11</v>
      </c>
      <c r="G24" s="3" t="s">
        <v>14</v>
      </c>
      <c r="H24" s="2">
        <v>500</v>
      </c>
      <c r="I24" s="2"/>
      <c r="J24" s="25">
        <v>764.5</v>
      </c>
      <c r="K24" s="25">
        <f>SUM(K25)</f>
        <v>447.4</v>
      </c>
      <c r="L24" s="23">
        <f t="shared" si="0"/>
        <v>0.5852190974493132</v>
      </c>
    </row>
    <row r="25" spans="1:12" ht="29.25" customHeight="1">
      <c r="A25" s="11" t="s">
        <v>363</v>
      </c>
      <c r="B25" s="237" t="s">
        <v>350</v>
      </c>
      <c r="C25" s="238"/>
      <c r="D25" s="239"/>
      <c r="E25" s="2">
        <v>901</v>
      </c>
      <c r="F25" s="3" t="s">
        <v>11</v>
      </c>
      <c r="G25" s="3" t="s">
        <v>14</v>
      </c>
      <c r="H25" s="2">
        <v>500</v>
      </c>
      <c r="I25" s="2">
        <v>210</v>
      </c>
      <c r="J25" s="25">
        <v>758.5</v>
      </c>
      <c r="K25" s="25">
        <v>447.4</v>
      </c>
      <c r="L25" s="23">
        <f t="shared" si="0"/>
        <v>0.5898483849703362</v>
      </c>
    </row>
    <row r="26" spans="1:12" ht="14.25" customHeight="1">
      <c r="A26" s="11" t="s">
        <v>364</v>
      </c>
      <c r="B26" s="237" t="s">
        <v>352</v>
      </c>
      <c r="C26" s="238"/>
      <c r="D26" s="239"/>
      <c r="E26" s="2">
        <v>901</v>
      </c>
      <c r="F26" s="3" t="s">
        <v>11</v>
      </c>
      <c r="G26" s="3" t="s">
        <v>14</v>
      </c>
      <c r="H26" s="2">
        <v>500</v>
      </c>
      <c r="I26" s="2">
        <v>211</v>
      </c>
      <c r="J26" s="25">
        <v>599.8</v>
      </c>
      <c r="K26" s="25">
        <v>338.7</v>
      </c>
      <c r="L26" s="23">
        <f t="shared" si="0"/>
        <v>0.5646882294098033</v>
      </c>
    </row>
    <row r="27" spans="1:12" ht="27" customHeight="1">
      <c r="A27" s="11" t="s">
        <v>365</v>
      </c>
      <c r="B27" s="237" t="s">
        <v>356</v>
      </c>
      <c r="C27" s="238"/>
      <c r="D27" s="239"/>
      <c r="E27" s="2">
        <v>901</v>
      </c>
      <c r="F27" s="3" t="s">
        <v>11</v>
      </c>
      <c r="G27" s="3" t="s">
        <v>14</v>
      </c>
      <c r="H27" s="2">
        <v>500</v>
      </c>
      <c r="I27" s="2">
        <v>213</v>
      </c>
      <c r="J27" s="25">
        <v>158.7</v>
      </c>
      <c r="K27" s="25">
        <v>108.7</v>
      </c>
      <c r="L27" s="23">
        <f t="shared" si="0"/>
        <v>0.6849401386263391</v>
      </c>
    </row>
    <row r="28" spans="1:12" ht="18" customHeight="1">
      <c r="A28" s="11" t="s">
        <v>366</v>
      </c>
      <c r="B28" s="237" t="s">
        <v>358</v>
      </c>
      <c r="C28" s="238"/>
      <c r="D28" s="239"/>
      <c r="E28" s="2">
        <v>901</v>
      </c>
      <c r="F28" s="3" t="s">
        <v>11</v>
      </c>
      <c r="G28" s="3" t="s">
        <v>14</v>
      </c>
      <c r="H28" s="2">
        <v>500</v>
      </c>
      <c r="I28" s="2">
        <v>220</v>
      </c>
      <c r="J28" s="25">
        <v>6</v>
      </c>
      <c r="K28" s="25">
        <v>3</v>
      </c>
      <c r="L28" s="23">
        <f t="shared" si="0"/>
        <v>0.5</v>
      </c>
    </row>
    <row r="29" spans="1:12" ht="14.25" customHeight="1">
      <c r="A29" s="11" t="s">
        <v>367</v>
      </c>
      <c r="B29" s="237" t="s">
        <v>360</v>
      </c>
      <c r="C29" s="238"/>
      <c r="D29" s="239"/>
      <c r="E29" s="2">
        <v>901</v>
      </c>
      <c r="F29" s="3" t="s">
        <v>11</v>
      </c>
      <c r="G29" s="3" t="s">
        <v>14</v>
      </c>
      <c r="H29" s="2">
        <v>500</v>
      </c>
      <c r="I29" s="2">
        <v>221</v>
      </c>
      <c r="J29" s="25">
        <v>6</v>
      </c>
      <c r="K29" s="25">
        <v>3</v>
      </c>
      <c r="L29" s="23">
        <f t="shared" si="0"/>
        <v>0.5</v>
      </c>
    </row>
    <row r="30" spans="1:12" s="17" customFormat="1" ht="54.75" customHeight="1">
      <c r="A30" s="11" t="s">
        <v>16</v>
      </c>
      <c r="B30" s="240" t="s">
        <v>17</v>
      </c>
      <c r="C30" s="241"/>
      <c r="D30" s="242"/>
      <c r="E30" s="2">
        <v>901</v>
      </c>
      <c r="F30" s="3" t="s">
        <v>11</v>
      </c>
      <c r="G30" s="3" t="s">
        <v>19</v>
      </c>
      <c r="H30" s="2"/>
      <c r="I30" s="2"/>
      <c r="J30" s="25">
        <v>0</v>
      </c>
      <c r="K30" s="25">
        <v>0</v>
      </c>
      <c r="L30" s="23">
        <v>0</v>
      </c>
    </row>
    <row r="31" spans="1:12" ht="27.75" customHeight="1">
      <c r="A31" s="11" t="s">
        <v>18</v>
      </c>
      <c r="B31" s="243" t="s">
        <v>7</v>
      </c>
      <c r="C31" s="243"/>
      <c r="D31" s="243"/>
      <c r="E31" s="2">
        <v>901</v>
      </c>
      <c r="F31" s="3" t="s">
        <v>11</v>
      </c>
      <c r="G31" s="3" t="s">
        <v>19</v>
      </c>
      <c r="H31" s="2">
        <v>500</v>
      </c>
      <c r="I31" s="2"/>
      <c r="J31" s="25">
        <v>0</v>
      </c>
      <c r="K31" s="25"/>
      <c r="L31" s="23">
        <v>0</v>
      </c>
    </row>
    <row r="32" spans="1:12" ht="16.5" customHeight="1">
      <c r="A32" s="11" t="s">
        <v>368</v>
      </c>
      <c r="B32" s="237" t="s">
        <v>358</v>
      </c>
      <c r="C32" s="238"/>
      <c r="D32" s="239"/>
      <c r="E32" s="2">
        <v>901</v>
      </c>
      <c r="F32" s="3" t="s">
        <v>11</v>
      </c>
      <c r="G32" s="3" t="s">
        <v>19</v>
      </c>
      <c r="H32" s="2">
        <v>500</v>
      </c>
      <c r="I32" s="2">
        <v>220</v>
      </c>
      <c r="J32" s="25">
        <v>0</v>
      </c>
      <c r="K32" s="25">
        <v>0</v>
      </c>
      <c r="L32" s="23">
        <v>0</v>
      </c>
    </row>
    <row r="33" spans="1:12" ht="20.25" customHeight="1">
      <c r="A33" s="11" t="s">
        <v>369</v>
      </c>
      <c r="B33" s="237" t="s">
        <v>370</v>
      </c>
      <c r="C33" s="238"/>
      <c r="D33" s="239"/>
      <c r="E33" s="2">
        <v>901</v>
      </c>
      <c r="F33" s="3" t="s">
        <v>11</v>
      </c>
      <c r="G33" s="3" t="s">
        <v>19</v>
      </c>
      <c r="H33" s="2">
        <v>500</v>
      </c>
      <c r="I33" s="2">
        <v>226</v>
      </c>
      <c r="J33" s="25">
        <v>0</v>
      </c>
      <c r="K33" s="25">
        <v>0</v>
      </c>
      <c r="L33" s="23">
        <v>0</v>
      </c>
    </row>
    <row r="34" spans="1:12" ht="57.75" customHeight="1">
      <c r="A34" s="11" t="s">
        <v>20</v>
      </c>
      <c r="B34" s="240" t="s">
        <v>21</v>
      </c>
      <c r="C34" s="241"/>
      <c r="D34" s="242"/>
      <c r="E34" s="2">
        <v>901</v>
      </c>
      <c r="F34" s="3" t="s">
        <v>11</v>
      </c>
      <c r="G34" s="3" t="s">
        <v>23</v>
      </c>
      <c r="H34" s="2"/>
      <c r="I34" s="2"/>
      <c r="J34" s="25">
        <f>SUM(J35)</f>
        <v>1665.1</v>
      </c>
      <c r="K34" s="25">
        <f>SUM(K35)</f>
        <v>924.2</v>
      </c>
      <c r="L34" s="23">
        <f t="shared" si="0"/>
        <v>0.5550417392348809</v>
      </c>
    </row>
    <row r="35" spans="1:12" ht="27" customHeight="1">
      <c r="A35" s="11" t="s">
        <v>22</v>
      </c>
      <c r="B35" s="243" t="s">
        <v>7</v>
      </c>
      <c r="C35" s="243"/>
      <c r="D35" s="243"/>
      <c r="E35" s="2">
        <v>901</v>
      </c>
      <c r="F35" s="3" t="s">
        <v>11</v>
      </c>
      <c r="G35" s="3" t="s">
        <v>23</v>
      </c>
      <c r="H35" s="2">
        <v>500</v>
      </c>
      <c r="I35" s="2"/>
      <c r="J35" s="25">
        <f>SUM(J36+J39+J43)</f>
        <v>1665.1</v>
      </c>
      <c r="K35" s="25">
        <f>SUM(K36+K39+K43)</f>
        <v>924.2</v>
      </c>
      <c r="L35" s="23">
        <f t="shared" si="0"/>
        <v>0.5550417392348809</v>
      </c>
    </row>
    <row r="36" spans="1:12" ht="31.5" customHeight="1">
      <c r="A36" s="11" t="s">
        <v>371</v>
      </c>
      <c r="B36" s="237" t="s">
        <v>350</v>
      </c>
      <c r="C36" s="238"/>
      <c r="D36" s="239"/>
      <c r="E36" s="2">
        <v>901</v>
      </c>
      <c r="F36" s="3" t="s">
        <v>11</v>
      </c>
      <c r="G36" s="3" t="s">
        <v>23</v>
      </c>
      <c r="H36" s="2">
        <v>500</v>
      </c>
      <c r="I36" s="2">
        <v>210</v>
      </c>
      <c r="J36" s="25">
        <f>J37+J38</f>
        <v>1623.2</v>
      </c>
      <c r="K36" s="25">
        <f>SUM(K37:K38)</f>
        <v>923.5</v>
      </c>
      <c r="L36" s="23">
        <f t="shared" si="0"/>
        <v>0.5689379004435683</v>
      </c>
    </row>
    <row r="37" spans="1:12" ht="23.25" customHeight="1">
      <c r="A37" s="11" t="s">
        <v>372</v>
      </c>
      <c r="B37" s="237" t="s">
        <v>352</v>
      </c>
      <c r="C37" s="238"/>
      <c r="D37" s="239"/>
      <c r="E37" s="2">
        <v>901</v>
      </c>
      <c r="F37" s="3" t="s">
        <v>11</v>
      </c>
      <c r="G37" s="3" t="s">
        <v>23</v>
      </c>
      <c r="H37" s="2">
        <v>500</v>
      </c>
      <c r="I37" s="2">
        <v>211</v>
      </c>
      <c r="J37" s="25">
        <v>1209.5</v>
      </c>
      <c r="K37" s="25">
        <v>702.4</v>
      </c>
      <c r="L37" s="23">
        <f t="shared" si="0"/>
        <v>0.5807358412567176</v>
      </c>
    </row>
    <row r="38" spans="1:12" ht="32.25" customHeight="1">
      <c r="A38" s="11" t="s">
        <v>373</v>
      </c>
      <c r="B38" s="237" t="s">
        <v>356</v>
      </c>
      <c r="C38" s="238"/>
      <c r="D38" s="239"/>
      <c r="E38" s="2">
        <v>901</v>
      </c>
      <c r="F38" s="3" t="s">
        <v>11</v>
      </c>
      <c r="G38" s="3" t="s">
        <v>23</v>
      </c>
      <c r="H38" s="2">
        <v>500</v>
      </c>
      <c r="I38" s="2">
        <v>213</v>
      </c>
      <c r="J38" s="25">
        <v>413.7</v>
      </c>
      <c r="K38" s="25">
        <v>221.1</v>
      </c>
      <c r="L38" s="23">
        <f t="shared" si="0"/>
        <v>0.5344452501812907</v>
      </c>
    </row>
    <row r="39" spans="1:12" ht="13.5" customHeight="1">
      <c r="A39" s="11" t="s">
        <v>374</v>
      </c>
      <c r="B39" s="237" t="s">
        <v>358</v>
      </c>
      <c r="C39" s="238"/>
      <c r="D39" s="239"/>
      <c r="E39" s="2">
        <v>901</v>
      </c>
      <c r="F39" s="3" t="s">
        <v>11</v>
      </c>
      <c r="G39" s="3" t="s">
        <v>23</v>
      </c>
      <c r="H39" s="2">
        <v>500</v>
      </c>
      <c r="I39" s="2">
        <v>220</v>
      </c>
      <c r="J39" s="25">
        <f>SUM(J40:J42)</f>
        <v>41.8</v>
      </c>
      <c r="K39" s="25">
        <f>SUM(K40:K42)</f>
        <v>0.7</v>
      </c>
      <c r="L39" s="23">
        <f t="shared" si="0"/>
        <v>0.01674641148325359</v>
      </c>
    </row>
    <row r="40" spans="1:12" ht="13.5" customHeight="1">
      <c r="A40" s="11" t="s">
        <v>375</v>
      </c>
      <c r="B40" s="237" t="s">
        <v>360</v>
      </c>
      <c r="C40" s="238"/>
      <c r="D40" s="239"/>
      <c r="E40" s="2">
        <v>901</v>
      </c>
      <c r="F40" s="3" t="s">
        <v>11</v>
      </c>
      <c r="G40" s="3" t="s">
        <v>23</v>
      </c>
      <c r="H40" s="2">
        <v>500</v>
      </c>
      <c r="I40" s="2">
        <v>221</v>
      </c>
      <c r="J40" s="25">
        <v>2.5</v>
      </c>
      <c r="K40" s="25">
        <v>0.7</v>
      </c>
      <c r="L40" s="23">
        <f t="shared" si="0"/>
        <v>0.27999999999999997</v>
      </c>
    </row>
    <row r="41" spans="1:12" ht="19.5" customHeight="1">
      <c r="A41" s="11" t="s">
        <v>376</v>
      </c>
      <c r="B41" s="237" t="s">
        <v>362</v>
      </c>
      <c r="C41" s="238"/>
      <c r="D41" s="239"/>
      <c r="E41" s="2">
        <v>901</v>
      </c>
      <c r="F41" s="3" t="s">
        <v>11</v>
      </c>
      <c r="G41" s="3" t="s">
        <v>23</v>
      </c>
      <c r="H41" s="2">
        <v>500</v>
      </c>
      <c r="I41" s="2">
        <v>222</v>
      </c>
      <c r="J41" s="25">
        <v>1.5</v>
      </c>
      <c r="K41" s="25">
        <v>0</v>
      </c>
      <c r="L41" s="23">
        <f t="shared" si="0"/>
        <v>0</v>
      </c>
    </row>
    <row r="42" spans="1:12" ht="18" customHeight="1">
      <c r="A42" s="11" t="s">
        <v>377</v>
      </c>
      <c r="B42" s="237" t="s">
        <v>370</v>
      </c>
      <c r="C42" s="238"/>
      <c r="D42" s="239"/>
      <c r="E42" s="2">
        <v>901</v>
      </c>
      <c r="F42" s="3" t="s">
        <v>11</v>
      </c>
      <c r="G42" s="3" t="s">
        <v>23</v>
      </c>
      <c r="H42" s="2">
        <v>500</v>
      </c>
      <c r="I42" s="2">
        <v>226</v>
      </c>
      <c r="J42" s="25">
        <v>37.8</v>
      </c>
      <c r="K42" s="25">
        <v>0</v>
      </c>
      <c r="L42" s="23">
        <f t="shared" si="0"/>
        <v>0</v>
      </c>
    </row>
    <row r="43" spans="1:12" ht="18" customHeight="1">
      <c r="A43" s="11" t="s">
        <v>378</v>
      </c>
      <c r="B43" s="244" t="s">
        <v>379</v>
      </c>
      <c r="C43" s="250"/>
      <c r="D43" s="251"/>
      <c r="E43" s="2">
        <v>901</v>
      </c>
      <c r="F43" s="3" t="s">
        <v>11</v>
      </c>
      <c r="G43" s="3" t="s">
        <v>23</v>
      </c>
      <c r="H43" s="2">
        <v>500</v>
      </c>
      <c r="I43" s="2">
        <v>290</v>
      </c>
      <c r="J43" s="25">
        <v>0.1</v>
      </c>
      <c r="K43" s="25">
        <v>0</v>
      </c>
      <c r="L43" s="23">
        <f t="shared" si="0"/>
        <v>0</v>
      </c>
    </row>
    <row r="44" spans="1:12" s="16" customFormat="1" ht="25.5" customHeight="1">
      <c r="A44" s="7" t="s">
        <v>24</v>
      </c>
      <c r="B44" s="247" t="s">
        <v>25</v>
      </c>
      <c r="C44" s="248"/>
      <c r="D44" s="249"/>
      <c r="E44" s="21">
        <v>901</v>
      </c>
      <c r="F44" s="24" t="s">
        <v>152</v>
      </c>
      <c r="G44" s="24"/>
      <c r="H44" s="21"/>
      <c r="I44" s="21"/>
      <c r="J44" s="22">
        <f>SUM(J45)</f>
        <v>120</v>
      </c>
      <c r="K44" s="22">
        <f>SUM(K45)</f>
        <v>48</v>
      </c>
      <c r="L44" s="58">
        <f t="shared" si="0"/>
        <v>0.4</v>
      </c>
    </row>
    <row r="45" spans="1:12" ht="63.75" customHeight="1">
      <c r="A45" s="18" t="s">
        <v>26</v>
      </c>
      <c r="B45" s="240" t="s">
        <v>144</v>
      </c>
      <c r="C45" s="241"/>
      <c r="D45" s="242"/>
      <c r="E45" s="2">
        <v>901</v>
      </c>
      <c r="F45" s="3" t="s">
        <v>152</v>
      </c>
      <c r="G45" s="3" t="s">
        <v>130</v>
      </c>
      <c r="H45" s="2"/>
      <c r="I45" s="2"/>
      <c r="J45" s="25">
        <f>J46</f>
        <v>120</v>
      </c>
      <c r="K45" s="25">
        <f>K46</f>
        <v>48</v>
      </c>
      <c r="L45" s="23">
        <f t="shared" si="0"/>
        <v>0.4</v>
      </c>
    </row>
    <row r="46" spans="1:12" ht="20.25" customHeight="1">
      <c r="A46" s="11" t="s">
        <v>27</v>
      </c>
      <c r="B46" s="237" t="s">
        <v>380</v>
      </c>
      <c r="C46" s="238"/>
      <c r="D46" s="239"/>
      <c r="E46" s="2">
        <v>901</v>
      </c>
      <c r="F46" s="3" t="s">
        <v>152</v>
      </c>
      <c r="G46" s="3" t="s">
        <v>130</v>
      </c>
      <c r="H46" s="3" t="s">
        <v>256</v>
      </c>
      <c r="I46" s="3" t="s">
        <v>381</v>
      </c>
      <c r="J46" s="25">
        <v>120</v>
      </c>
      <c r="K46" s="25">
        <v>48</v>
      </c>
      <c r="L46" s="23">
        <f t="shared" si="0"/>
        <v>0.4</v>
      </c>
    </row>
    <row r="47" spans="1:12" s="16" customFormat="1" ht="42" customHeight="1">
      <c r="A47" s="7" t="s">
        <v>137</v>
      </c>
      <c r="B47" s="247" t="s">
        <v>131</v>
      </c>
      <c r="C47" s="248"/>
      <c r="D47" s="249"/>
      <c r="E47" s="21">
        <v>984</v>
      </c>
      <c r="F47" s="24"/>
      <c r="G47" s="24"/>
      <c r="H47" s="21"/>
      <c r="I47" s="21"/>
      <c r="J47" s="22">
        <f>SUM(J48+J109+J127+J140+J272+J278+J291+J318+J342+J371)</f>
        <v>151532.6</v>
      </c>
      <c r="K47" s="22">
        <f>SUM(K48+K109+K127+K140+K272+K278+K291+K318+K342+K371)</f>
        <v>68871.815</v>
      </c>
      <c r="L47" s="58">
        <f t="shared" si="0"/>
        <v>0.45450163859129983</v>
      </c>
    </row>
    <row r="48" spans="1:12" s="16" customFormat="1" ht="26.25" customHeight="1">
      <c r="A48" s="7" t="s">
        <v>1</v>
      </c>
      <c r="B48" s="247" t="s">
        <v>50</v>
      </c>
      <c r="C48" s="248"/>
      <c r="D48" s="249"/>
      <c r="E48" s="21">
        <v>984</v>
      </c>
      <c r="F48" s="24" t="s">
        <v>52</v>
      </c>
      <c r="G48" s="24"/>
      <c r="H48" s="21"/>
      <c r="I48" s="21"/>
      <c r="J48" s="22">
        <f>SUM(J49+J80+J83)</f>
        <v>14977.9</v>
      </c>
      <c r="K48" s="22">
        <f>SUM(K49+K80+K83)</f>
        <v>8794.59</v>
      </c>
      <c r="L48" s="58">
        <f t="shared" si="0"/>
        <v>0.5871710987521616</v>
      </c>
    </row>
    <row r="49" spans="1:12" ht="130.5" customHeight="1">
      <c r="A49" s="7" t="s">
        <v>2</v>
      </c>
      <c r="B49" s="232" t="s">
        <v>145</v>
      </c>
      <c r="C49" s="232"/>
      <c r="D49" s="232"/>
      <c r="E49" s="21">
        <v>984</v>
      </c>
      <c r="F49" s="24" t="s">
        <v>29</v>
      </c>
      <c r="G49" s="2"/>
      <c r="H49" s="2"/>
      <c r="I49" s="2"/>
      <c r="J49" s="22">
        <f>SUM(J50+J58+J74)</f>
        <v>13839.9</v>
      </c>
      <c r="K49" s="22">
        <f>SUM(K50+K58+K74)</f>
        <v>8311.5</v>
      </c>
      <c r="L49" s="58">
        <f t="shared" si="0"/>
        <v>0.6005462467214359</v>
      </c>
    </row>
    <row r="50" spans="1:12" ht="47.25" customHeight="1">
      <c r="A50" s="18" t="s">
        <v>4</v>
      </c>
      <c r="B50" s="240" t="s">
        <v>30</v>
      </c>
      <c r="C50" s="241"/>
      <c r="D50" s="242"/>
      <c r="E50" s="2">
        <v>984</v>
      </c>
      <c r="F50" s="3" t="s">
        <v>29</v>
      </c>
      <c r="G50" s="3" t="s">
        <v>31</v>
      </c>
      <c r="H50" s="2"/>
      <c r="I50" s="2"/>
      <c r="J50" s="25">
        <f>SUM(J51)</f>
        <v>812.0999999999999</v>
      </c>
      <c r="K50" s="25">
        <f>SUM(K51)</f>
        <v>512.8</v>
      </c>
      <c r="L50" s="23">
        <f t="shared" si="0"/>
        <v>0.6314493289003817</v>
      </c>
    </row>
    <row r="51" spans="1:12" ht="27" customHeight="1">
      <c r="A51" s="18" t="s">
        <v>6</v>
      </c>
      <c r="B51" s="243" t="s">
        <v>7</v>
      </c>
      <c r="C51" s="243"/>
      <c r="D51" s="243"/>
      <c r="E51" s="2">
        <v>984</v>
      </c>
      <c r="F51" s="3" t="s">
        <v>29</v>
      </c>
      <c r="G51" s="3" t="s">
        <v>31</v>
      </c>
      <c r="H51" s="2">
        <v>500</v>
      </c>
      <c r="I51" s="2"/>
      <c r="J51" s="25">
        <f>J52</f>
        <v>812.0999999999999</v>
      </c>
      <c r="K51" s="25">
        <f>SUM(K52+K56)</f>
        <v>512.8</v>
      </c>
      <c r="L51" s="23">
        <f t="shared" si="0"/>
        <v>0.6314493289003817</v>
      </c>
    </row>
    <row r="52" spans="1:12" ht="27.75" customHeight="1">
      <c r="A52" s="18" t="s">
        <v>266</v>
      </c>
      <c r="B52" s="237" t="s">
        <v>350</v>
      </c>
      <c r="C52" s="238"/>
      <c r="D52" s="239"/>
      <c r="E52" s="2">
        <v>984</v>
      </c>
      <c r="F52" s="3" t="s">
        <v>29</v>
      </c>
      <c r="G52" s="3" t="s">
        <v>31</v>
      </c>
      <c r="H52" s="2">
        <v>500</v>
      </c>
      <c r="I52" s="2">
        <v>210</v>
      </c>
      <c r="J52" s="25">
        <f>SUM(J53:J55)</f>
        <v>812.0999999999999</v>
      </c>
      <c r="K52" s="25">
        <f>SUM(K53:K55)</f>
        <v>512.8</v>
      </c>
      <c r="L52" s="23">
        <f t="shared" si="0"/>
        <v>0.6314493289003817</v>
      </c>
    </row>
    <row r="53" spans="1:12" ht="16.5" customHeight="1">
      <c r="A53" s="18" t="s">
        <v>351</v>
      </c>
      <c r="B53" s="237" t="s">
        <v>352</v>
      </c>
      <c r="C53" s="238"/>
      <c r="D53" s="239"/>
      <c r="E53" s="2">
        <v>984</v>
      </c>
      <c r="F53" s="3" t="s">
        <v>29</v>
      </c>
      <c r="G53" s="3" t="s">
        <v>31</v>
      </c>
      <c r="H53" s="2">
        <v>500</v>
      </c>
      <c r="I53" s="2">
        <v>211</v>
      </c>
      <c r="J53" s="25">
        <v>653.3</v>
      </c>
      <c r="K53" s="25">
        <v>387.2</v>
      </c>
      <c r="L53" s="23">
        <f t="shared" si="0"/>
        <v>0.592683300168376</v>
      </c>
    </row>
    <row r="54" spans="1:12" ht="16.5" customHeight="1">
      <c r="A54" s="18" t="s">
        <v>353</v>
      </c>
      <c r="B54" s="237" t="s">
        <v>354</v>
      </c>
      <c r="C54" s="238"/>
      <c r="D54" s="239"/>
      <c r="E54" s="2">
        <v>984</v>
      </c>
      <c r="F54" s="3" t="s">
        <v>29</v>
      </c>
      <c r="G54" s="3" t="s">
        <v>31</v>
      </c>
      <c r="H54" s="2">
        <v>500</v>
      </c>
      <c r="I54" s="2">
        <v>212</v>
      </c>
      <c r="J54" s="25">
        <v>0</v>
      </c>
      <c r="K54" s="25">
        <v>0</v>
      </c>
      <c r="L54" s="23">
        <v>0</v>
      </c>
    </row>
    <row r="55" spans="1:12" ht="27.75" customHeight="1">
      <c r="A55" s="18" t="s">
        <v>355</v>
      </c>
      <c r="B55" s="237" t="s">
        <v>356</v>
      </c>
      <c r="C55" s="238"/>
      <c r="D55" s="239"/>
      <c r="E55" s="2">
        <v>984</v>
      </c>
      <c r="F55" s="3" t="s">
        <v>29</v>
      </c>
      <c r="G55" s="3" t="s">
        <v>31</v>
      </c>
      <c r="H55" s="2">
        <v>500</v>
      </c>
      <c r="I55" s="2">
        <v>213</v>
      </c>
      <c r="J55" s="25">
        <v>158.8</v>
      </c>
      <c r="K55" s="25">
        <v>125.6</v>
      </c>
      <c r="L55" s="23">
        <f t="shared" si="0"/>
        <v>0.7909319899244331</v>
      </c>
    </row>
    <row r="56" spans="1:12" ht="14.25" customHeight="1">
      <c r="A56" s="18" t="s">
        <v>357</v>
      </c>
      <c r="B56" s="237" t="s">
        <v>358</v>
      </c>
      <c r="C56" s="238"/>
      <c r="D56" s="239"/>
      <c r="E56" s="2">
        <v>984</v>
      </c>
      <c r="F56" s="3" t="s">
        <v>29</v>
      </c>
      <c r="G56" s="3" t="s">
        <v>31</v>
      </c>
      <c r="H56" s="2">
        <v>500</v>
      </c>
      <c r="I56" s="2">
        <v>220</v>
      </c>
      <c r="J56" s="25">
        <f>J57</f>
        <v>0</v>
      </c>
      <c r="K56" s="25">
        <f>K57</f>
        <v>0</v>
      </c>
      <c r="L56" s="23">
        <v>0</v>
      </c>
    </row>
    <row r="57" spans="1:12" ht="12" customHeight="1">
      <c r="A57" s="18" t="s">
        <v>359</v>
      </c>
      <c r="B57" s="237" t="s">
        <v>360</v>
      </c>
      <c r="C57" s="238"/>
      <c r="D57" s="239"/>
      <c r="E57" s="2">
        <v>984</v>
      </c>
      <c r="F57" s="3" t="s">
        <v>29</v>
      </c>
      <c r="G57" s="3" t="s">
        <v>31</v>
      </c>
      <c r="H57" s="2">
        <v>500</v>
      </c>
      <c r="I57" s="2">
        <v>221</v>
      </c>
      <c r="J57" s="25">
        <v>0</v>
      </c>
      <c r="K57" s="25">
        <v>0</v>
      </c>
      <c r="L57" s="23">
        <v>0</v>
      </c>
    </row>
    <row r="58" spans="1:12" ht="69.75" customHeight="1">
      <c r="A58" s="18" t="s">
        <v>139</v>
      </c>
      <c r="B58" s="240" t="s">
        <v>32</v>
      </c>
      <c r="C58" s="241"/>
      <c r="D58" s="242"/>
      <c r="E58" s="2">
        <v>984</v>
      </c>
      <c r="F58" s="3" t="s">
        <v>29</v>
      </c>
      <c r="G58" s="3" t="s">
        <v>33</v>
      </c>
      <c r="H58" s="2"/>
      <c r="I58" s="2"/>
      <c r="J58" s="25">
        <f>SUM(J59)</f>
        <v>12964.199999999999</v>
      </c>
      <c r="K58" s="25">
        <f>SUM(K59)</f>
        <v>7747.6</v>
      </c>
      <c r="L58" s="23">
        <f t="shared" si="0"/>
        <v>0.597614970457105</v>
      </c>
    </row>
    <row r="59" spans="1:12" ht="26.25" customHeight="1">
      <c r="A59" s="18" t="s">
        <v>140</v>
      </c>
      <c r="B59" s="243" t="s">
        <v>7</v>
      </c>
      <c r="C59" s="243"/>
      <c r="D59" s="243"/>
      <c r="E59" s="2">
        <v>984</v>
      </c>
      <c r="F59" s="3" t="s">
        <v>29</v>
      </c>
      <c r="G59" s="3" t="s">
        <v>33</v>
      </c>
      <c r="H59" s="2">
        <v>500</v>
      </c>
      <c r="I59" s="2"/>
      <c r="J59" s="25">
        <f>SUM(J60+J64+J70+J71)</f>
        <v>12964.199999999999</v>
      </c>
      <c r="K59" s="25">
        <f>SUM(K60+K64+K70+K71)</f>
        <v>7747.6</v>
      </c>
      <c r="L59" s="23">
        <f t="shared" si="0"/>
        <v>0.597614970457105</v>
      </c>
    </row>
    <row r="60" spans="1:12" ht="24.75" customHeight="1">
      <c r="A60" s="18" t="s">
        <v>272</v>
      </c>
      <c r="B60" s="237" t="s">
        <v>350</v>
      </c>
      <c r="C60" s="238"/>
      <c r="D60" s="239"/>
      <c r="E60" s="2">
        <v>984</v>
      </c>
      <c r="F60" s="3" t="s">
        <v>29</v>
      </c>
      <c r="G60" s="3" t="s">
        <v>33</v>
      </c>
      <c r="H60" s="2">
        <v>500</v>
      </c>
      <c r="I60" s="2">
        <v>210</v>
      </c>
      <c r="J60" s="25">
        <f>SUM(J61:J63)</f>
        <v>10902.5</v>
      </c>
      <c r="K60" s="25">
        <f>SUM(K61:K63)</f>
        <v>6639.9</v>
      </c>
      <c r="L60" s="23">
        <f t="shared" si="0"/>
        <v>0.6090254528777803</v>
      </c>
    </row>
    <row r="61" spans="1:12" ht="14.25" customHeight="1">
      <c r="A61" s="18" t="s">
        <v>382</v>
      </c>
      <c r="B61" s="237" t="s">
        <v>352</v>
      </c>
      <c r="C61" s="238"/>
      <c r="D61" s="239"/>
      <c r="E61" s="2">
        <v>984</v>
      </c>
      <c r="F61" s="3" t="s">
        <v>29</v>
      </c>
      <c r="G61" s="3" t="s">
        <v>33</v>
      </c>
      <c r="H61" s="2">
        <v>500</v>
      </c>
      <c r="I61" s="2">
        <v>211</v>
      </c>
      <c r="J61" s="25">
        <v>8196.4</v>
      </c>
      <c r="K61" s="25">
        <v>5070.2</v>
      </c>
      <c r="L61" s="23">
        <f t="shared" si="0"/>
        <v>0.618588648675028</v>
      </c>
    </row>
    <row r="62" spans="1:12" ht="13.5" customHeight="1">
      <c r="A62" s="18" t="s">
        <v>383</v>
      </c>
      <c r="B62" s="237" t="s">
        <v>354</v>
      </c>
      <c r="C62" s="238"/>
      <c r="D62" s="239"/>
      <c r="E62" s="2">
        <v>984</v>
      </c>
      <c r="F62" s="3" t="s">
        <v>29</v>
      </c>
      <c r="G62" s="3" t="s">
        <v>33</v>
      </c>
      <c r="H62" s="2">
        <v>500</v>
      </c>
      <c r="I62" s="2">
        <v>212</v>
      </c>
      <c r="J62" s="25">
        <v>0.4</v>
      </c>
      <c r="K62" s="25">
        <v>0.4</v>
      </c>
      <c r="L62" s="23">
        <f t="shared" si="0"/>
        <v>1</v>
      </c>
    </row>
    <row r="63" spans="1:12" ht="23.25" customHeight="1">
      <c r="A63" s="18" t="s">
        <v>384</v>
      </c>
      <c r="B63" s="237" t="s">
        <v>356</v>
      </c>
      <c r="C63" s="238"/>
      <c r="D63" s="239"/>
      <c r="E63" s="2">
        <v>984</v>
      </c>
      <c r="F63" s="3" t="s">
        <v>29</v>
      </c>
      <c r="G63" s="3" t="s">
        <v>33</v>
      </c>
      <c r="H63" s="2">
        <v>500</v>
      </c>
      <c r="I63" s="2">
        <v>213</v>
      </c>
      <c r="J63" s="25">
        <v>2705.7</v>
      </c>
      <c r="K63" s="25">
        <v>1569.3</v>
      </c>
      <c r="L63" s="23">
        <f t="shared" si="0"/>
        <v>0.5799977824592527</v>
      </c>
    </row>
    <row r="64" spans="1:12" ht="13.5" customHeight="1">
      <c r="A64" s="18" t="s">
        <v>385</v>
      </c>
      <c r="B64" s="237" t="s">
        <v>358</v>
      </c>
      <c r="C64" s="238"/>
      <c r="D64" s="239"/>
      <c r="E64" s="2">
        <v>984</v>
      </c>
      <c r="F64" s="3" t="s">
        <v>29</v>
      </c>
      <c r="G64" s="3" t="s">
        <v>33</v>
      </c>
      <c r="H64" s="2">
        <v>500</v>
      </c>
      <c r="I64" s="2">
        <v>220</v>
      </c>
      <c r="J64" s="25">
        <f>SUM(J65:J69)</f>
        <v>1472.4</v>
      </c>
      <c r="K64" s="25">
        <f>SUM(K65:K69)</f>
        <v>746.5</v>
      </c>
      <c r="L64" s="23">
        <f t="shared" si="0"/>
        <v>0.5069953816897582</v>
      </c>
    </row>
    <row r="65" spans="1:12" ht="12" customHeight="1">
      <c r="A65" s="18" t="s">
        <v>386</v>
      </c>
      <c r="B65" s="237" t="s">
        <v>360</v>
      </c>
      <c r="C65" s="238"/>
      <c r="D65" s="239"/>
      <c r="E65" s="2">
        <v>984</v>
      </c>
      <c r="F65" s="3" t="s">
        <v>29</v>
      </c>
      <c r="G65" s="3" t="s">
        <v>33</v>
      </c>
      <c r="H65" s="2">
        <v>500</v>
      </c>
      <c r="I65" s="2">
        <v>221</v>
      </c>
      <c r="J65" s="25">
        <v>122.2</v>
      </c>
      <c r="K65" s="25">
        <v>89.2</v>
      </c>
      <c r="L65" s="23">
        <f t="shared" si="0"/>
        <v>0.7299509001636661</v>
      </c>
    </row>
    <row r="66" spans="1:12" ht="13.5" customHeight="1">
      <c r="A66" s="18" t="s">
        <v>387</v>
      </c>
      <c r="B66" s="237" t="s">
        <v>362</v>
      </c>
      <c r="C66" s="238"/>
      <c r="D66" s="239"/>
      <c r="E66" s="2">
        <v>984</v>
      </c>
      <c r="F66" s="3" t="s">
        <v>29</v>
      </c>
      <c r="G66" s="3" t="s">
        <v>33</v>
      </c>
      <c r="H66" s="2">
        <v>500</v>
      </c>
      <c r="I66" s="2">
        <v>222</v>
      </c>
      <c r="J66" s="25">
        <v>12.9</v>
      </c>
      <c r="K66" s="25">
        <v>3.4</v>
      </c>
      <c r="L66" s="23">
        <f t="shared" si="0"/>
        <v>0.2635658914728682</v>
      </c>
    </row>
    <row r="67" spans="1:12" ht="12.75" customHeight="1">
      <c r="A67" s="18" t="s">
        <v>388</v>
      </c>
      <c r="B67" s="237" t="s">
        <v>389</v>
      </c>
      <c r="C67" s="238"/>
      <c r="D67" s="239"/>
      <c r="E67" s="2">
        <v>984</v>
      </c>
      <c r="F67" s="3" t="s">
        <v>29</v>
      </c>
      <c r="G67" s="3" t="s">
        <v>33</v>
      </c>
      <c r="H67" s="2">
        <v>500</v>
      </c>
      <c r="I67" s="2">
        <v>223</v>
      </c>
      <c r="J67" s="25">
        <v>225.8</v>
      </c>
      <c r="K67" s="25">
        <v>108.2</v>
      </c>
      <c r="L67" s="23">
        <f t="shared" si="0"/>
        <v>0.479185119574845</v>
      </c>
    </row>
    <row r="68" spans="1:12" ht="24" customHeight="1">
      <c r="A68" s="18" t="s">
        <v>390</v>
      </c>
      <c r="B68" s="237" t="s">
        <v>391</v>
      </c>
      <c r="C68" s="238"/>
      <c r="D68" s="239"/>
      <c r="E68" s="2">
        <v>984</v>
      </c>
      <c r="F68" s="3" t="s">
        <v>29</v>
      </c>
      <c r="G68" s="3" t="s">
        <v>33</v>
      </c>
      <c r="H68" s="2">
        <v>500</v>
      </c>
      <c r="I68" s="2">
        <v>225</v>
      </c>
      <c r="J68" s="25">
        <v>574.5</v>
      </c>
      <c r="K68" s="25">
        <v>214.6</v>
      </c>
      <c r="L68" s="23">
        <f t="shared" si="0"/>
        <v>0.37354221061792864</v>
      </c>
    </row>
    <row r="69" spans="1:12" ht="12.75" customHeight="1">
      <c r="A69" s="18" t="s">
        <v>392</v>
      </c>
      <c r="B69" s="237" t="s">
        <v>370</v>
      </c>
      <c r="C69" s="238"/>
      <c r="D69" s="239"/>
      <c r="E69" s="2">
        <v>984</v>
      </c>
      <c r="F69" s="3" t="s">
        <v>29</v>
      </c>
      <c r="G69" s="3" t="s">
        <v>33</v>
      </c>
      <c r="H69" s="2">
        <v>500</v>
      </c>
      <c r="I69" s="2">
        <v>226</v>
      </c>
      <c r="J69" s="25">
        <v>537</v>
      </c>
      <c r="K69" s="25">
        <v>331.1</v>
      </c>
      <c r="L69" s="23">
        <f t="shared" si="0"/>
        <v>0.6165735567970205</v>
      </c>
    </row>
    <row r="70" spans="1:12" ht="12.75" customHeight="1">
      <c r="A70" s="18" t="s">
        <v>393</v>
      </c>
      <c r="B70" s="237" t="s">
        <v>380</v>
      </c>
      <c r="C70" s="238"/>
      <c r="D70" s="239"/>
      <c r="E70" s="2">
        <v>984</v>
      </c>
      <c r="F70" s="3" t="s">
        <v>29</v>
      </c>
      <c r="G70" s="3" t="s">
        <v>33</v>
      </c>
      <c r="H70" s="2">
        <v>500</v>
      </c>
      <c r="I70" s="2">
        <v>290</v>
      </c>
      <c r="J70" s="25">
        <v>60.5</v>
      </c>
      <c r="K70" s="25">
        <v>29.1</v>
      </c>
      <c r="L70" s="23">
        <f t="shared" si="0"/>
        <v>0.4809917355371901</v>
      </c>
    </row>
    <row r="71" spans="1:12" ht="26.25" customHeight="1">
      <c r="A71" s="18" t="s">
        <v>394</v>
      </c>
      <c r="B71" s="237" t="s">
        <v>395</v>
      </c>
      <c r="C71" s="238"/>
      <c r="D71" s="239"/>
      <c r="E71" s="2">
        <v>984</v>
      </c>
      <c r="F71" s="3" t="s">
        <v>29</v>
      </c>
      <c r="G71" s="3" t="s">
        <v>33</v>
      </c>
      <c r="H71" s="2">
        <v>500</v>
      </c>
      <c r="I71" s="2">
        <v>300</v>
      </c>
      <c r="J71" s="25">
        <f>SUM(J72:J73)</f>
        <v>528.8</v>
      </c>
      <c r="K71" s="25">
        <f>SUM(K72:K73)</f>
        <v>332.1</v>
      </c>
      <c r="L71" s="23">
        <f t="shared" si="0"/>
        <v>0.6280257186081696</v>
      </c>
    </row>
    <row r="72" spans="1:12" ht="23.25" customHeight="1">
      <c r="A72" s="18" t="s">
        <v>396</v>
      </c>
      <c r="B72" s="237" t="s">
        <v>397</v>
      </c>
      <c r="C72" s="238"/>
      <c r="D72" s="239"/>
      <c r="E72" s="2">
        <v>984</v>
      </c>
      <c r="F72" s="3" t="s">
        <v>29</v>
      </c>
      <c r="G72" s="3" t="s">
        <v>33</v>
      </c>
      <c r="H72" s="2">
        <v>500</v>
      </c>
      <c r="I72" s="2">
        <v>310</v>
      </c>
      <c r="J72" s="25">
        <v>31.3</v>
      </c>
      <c r="K72" s="25">
        <v>21.3</v>
      </c>
      <c r="L72" s="23">
        <f t="shared" si="0"/>
        <v>0.6805111821086262</v>
      </c>
    </row>
    <row r="73" spans="1:12" ht="27" customHeight="1">
      <c r="A73" s="18" t="s">
        <v>398</v>
      </c>
      <c r="B73" s="237" t="s">
        <v>399</v>
      </c>
      <c r="C73" s="238"/>
      <c r="D73" s="239"/>
      <c r="E73" s="2">
        <v>984</v>
      </c>
      <c r="F73" s="3" t="s">
        <v>29</v>
      </c>
      <c r="G73" s="3" t="s">
        <v>33</v>
      </c>
      <c r="H73" s="2">
        <v>500</v>
      </c>
      <c r="I73" s="2">
        <v>340</v>
      </c>
      <c r="J73" s="25">
        <v>497.5</v>
      </c>
      <c r="K73" s="25">
        <v>310.8</v>
      </c>
      <c r="L73" s="23">
        <f t="shared" si="0"/>
        <v>0.6247236180904523</v>
      </c>
    </row>
    <row r="74" spans="1:12" ht="72.75" customHeight="1">
      <c r="A74" s="18" t="s">
        <v>199</v>
      </c>
      <c r="B74" s="240" t="s">
        <v>36</v>
      </c>
      <c r="C74" s="241"/>
      <c r="D74" s="242"/>
      <c r="E74" s="2">
        <v>984</v>
      </c>
      <c r="F74" s="3" t="s">
        <v>29</v>
      </c>
      <c r="G74" s="3" t="s">
        <v>37</v>
      </c>
      <c r="H74" s="2"/>
      <c r="I74" s="2"/>
      <c r="J74" s="25">
        <f>SUM(J75)</f>
        <v>63.599999999999994</v>
      </c>
      <c r="K74" s="25">
        <f>SUM(K75)</f>
        <v>51.1</v>
      </c>
      <c r="L74" s="23">
        <f t="shared" si="0"/>
        <v>0.8034591194968554</v>
      </c>
    </row>
    <row r="75" spans="1:12" ht="56.25" customHeight="1">
      <c r="A75" s="18" t="s">
        <v>200</v>
      </c>
      <c r="B75" s="252" t="s">
        <v>35</v>
      </c>
      <c r="C75" s="253"/>
      <c r="D75" s="254"/>
      <c r="E75" s="2">
        <v>984</v>
      </c>
      <c r="F75" s="3" t="s">
        <v>29</v>
      </c>
      <c r="G75" s="3" t="s">
        <v>37</v>
      </c>
      <c r="H75" s="2">
        <v>598</v>
      </c>
      <c r="I75" s="2"/>
      <c r="J75" s="25">
        <f>SUM(J76+J78)</f>
        <v>63.599999999999994</v>
      </c>
      <c r="K75" s="25">
        <f>SUM(K76+K78)</f>
        <v>51.1</v>
      </c>
      <c r="L75" s="23">
        <f t="shared" si="0"/>
        <v>0.8034591194968554</v>
      </c>
    </row>
    <row r="76" spans="1:12" ht="16.5" customHeight="1">
      <c r="A76" s="18" t="s">
        <v>400</v>
      </c>
      <c r="B76" s="255" t="s">
        <v>358</v>
      </c>
      <c r="C76" s="256"/>
      <c r="D76" s="257"/>
      <c r="E76" s="2">
        <v>984</v>
      </c>
      <c r="F76" s="3" t="s">
        <v>29</v>
      </c>
      <c r="G76" s="3" t="s">
        <v>37</v>
      </c>
      <c r="H76" s="2">
        <v>598</v>
      </c>
      <c r="I76" s="2">
        <v>220</v>
      </c>
      <c r="J76" s="25">
        <v>13.2</v>
      </c>
      <c r="K76" s="25">
        <f>SUM(K77)</f>
        <v>1.2</v>
      </c>
      <c r="L76" s="23">
        <f aca="true" t="shared" si="1" ref="L76:L140">K76/J76</f>
        <v>0.09090909090909091</v>
      </c>
    </row>
    <row r="77" spans="1:12" ht="18.75" customHeight="1">
      <c r="A77" s="18" t="s">
        <v>401</v>
      </c>
      <c r="B77" s="255" t="s">
        <v>370</v>
      </c>
      <c r="C77" s="256"/>
      <c r="D77" s="257"/>
      <c r="E77" s="2">
        <v>984</v>
      </c>
      <c r="F77" s="3" t="s">
        <v>29</v>
      </c>
      <c r="G77" s="3" t="s">
        <v>37</v>
      </c>
      <c r="H77" s="2">
        <v>598</v>
      </c>
      <c r="I77" s="2">
        <v>226</v>
      </c>
      <c r="J77" s="25">
        <v>13.2</v>
      </c>
      <c r="K77" s="25">
        <v>1.2</v>
      </c>
      <c r="L77" s="23">
        <f t="shared" si="1"/>
        <v>0.09090909090909091</v>
      </c>
    </row>
    <row r="78" spans="1:12" ht="24" customHeight="1">
      <c r="A78" s="18" t="s">
        <v>402</v>
      </c>
      <c r="B78" s="255" t="s">
        <v>395</v>
      </c>
      <c r="C78" s="256"/>
      <c r="D78" s="257"/>
      <c r="E78" s="2">
        <v>984</v>
      </c>
      <c r="F78" s="3" t="s">
        <v>29</v>
      </c>
      <c r="G78" s="3" t="s">
        <v>37</v>
      </c>
      <c r="H78" s="2">
        <v>598</v>
      </c>
      <c r="I78" s="2">
        <v>300</v>
      </c>
      <c r="J78" s="25">
        <v>50.4</v>
      </c>
      <c r="K78" s="25">
        <f>SUM(K79)</f>
        <v>49.9</v>
      </c>
      <c r="L78" s="23">
        <f t="shared" si="1"/>
        <v>0.9900793650793651</v>
      </c>
    </row>
    <row r="79" spans="1:12" ht="26.25" customHeight="1">
      <c r="A79" s="18" t="s">
        <v>403</v>
      </c>
      <c r="B79" s="255" t="s">
        <v>399</v>
      </c>
      <c r="C79" s="256"/>
      <c r="D79" s="257"/>
      <c r="E79" s="2">
        <v>984</v>
      </c>
      <c r="F79" s="3" t="s">
        <v>29</v>
      </c>
      <c r="G79" s="3" t="s">
        <v>37</v>
      </c>
      <c r="H79" s="2">
        <v>598</v>
      </c>
      <c r="I79" s="2">
        <v>340</v>
      </c>
      <c r="J79" s="25">
        <v>50.4</v>
      </c>
      <c r="K79" s="25">
        <v>49.9</v>
      </c>
      <c r="L79" s="23">
        <f t="shared" si="1"/>
        <v>0.9900793650793651</v>
      </c>
    </row>
    <row r="80" spans="1:12" ht="15">
      <c r="A80" s="7" t="s">
        <v>9</v>
      </c>
      <c r="B80" s="258" t="s">
        <v>38</v>
      </c>
      <c r="C80" s="258"/>
      <c r="D80" s="258"/>
      <c r="E80" s="21">
        <v>984</v>
      </c>
      <c r="F80" s="24" t="s">
        <v>153</v>
      </c>
      <c r="G80" s="2"/>
      <c r="H80" s="2"/>
      <c r="I80" s="2"/>
      <c r="J80" s="22">
        <f>SUM(J81)</f>
        <v>100</v>
      </c>
      <c r="K80" s="22">
        <f>SUM(K81)</f>
        <v>0</v>
      </c>
      <c r="L80" s="58">
        <f t="shared" si="1"/>
        <v>0</v>
      </c>
    </row>
    <row r="81" spans="1:12" ht="15">
      <c r="A81" s="18" t="s">
        <v>12</v>
      </c>
      <c r="B81" s="259" t="s">
        <v>39</v>
      </c>
      <c r="C81" s="259"/>
      <c r="D81" s="259"/>
      <c r="E81" s="2">
        <v>984</v>
      </c>
      <c r="F81" s="3" t="s">
        <v>153</v>
      </c>
      <c r="G81" s="3" t="s">
        <v>40</v>
      </c>
      <c r="H81" s="3" t="s">
        <v>256</v>
      </c>
      <c r="I81" s="2"/>
      <c r="J81" s="25">
        <f>SUM(J82)</f>
        <v>100</v>
      </c>
      <c r="K81" s="25">
        <v>0</v>
      </c>
      <c r="L81" s="23">
        <f t="shared" si="1"/>
        <v>0</v>
      </c>
    </row>
    <row r="82" spans="1:12" ht="15">
      <c r="A82" s="18" t="s">
        <v>15</v>
      </c>
      <c r="B82" s="259" t="s">
        <v>380</v>
      </c>
      <c r="C82" s="259"/>
      <c r="D82" s="259"/>
      <c r="E82" s="2">
        <v>984</v>
      </c>
      <c r="F82" s="3" t="s">
        <v>153</v>
      </c>
      <c r="G82" s="3" t="s">
        <v>40</v>
      </c>
      <c r="H82" s="3" t="s">
        <v>256</v>
      </c>
      <c r="I82" s="3" t="s">
        <v>381</v>
      </c>
      <c r="J82" s="25">
        <v>100</v>
      </c>
      <c r="K82" s="25">
        <v>0</v>
      </c>
      <c r="L82" s="23">
        <f t="shared" si="1"/>
        <v>0</v>
      </c>
    </row>
    <row r="83" spans="1:12" ht="23.25" customHeight="1">
      <c r="A83" s="19" t="s">
        <v>24</v>
      </c>
      <c r="B83" s="260" t="s">
        <v>25</v>
      </c>
      <c r="C83" s="260"/>
      <c r="D83" s="260"/>
      <c r="E83" s="21">
        <v>984</v>
      </c>
      <c r="F83" s="24" t="s">
        <v>152</v>
      </c>
      <c r="G83" s="21"/>
      <c r="H83" s="21"/>
      <c r="I83" s="21"/>
      <c r="J83" s="22">
        <f>SUM(J84+J88+J95+J101+J105)</f>
        <v>1038</v>
      </c>
      <c r="K83" s="22">
        <f>SUM(K84+K88+K95+K101+K105)</f>
        <v>483.09000000000003</v>
      </c>
      <c r="L83" s="58">
        <f t="shared" si="1"/>
        <v>0.46540462427745666</v>
      </c>
    </row>
    <row r="84" spans="1:12" ht="38.25" customHeight="1">
      <c r="A84" s="18" t="s">
        <v>26</v>
      </c>
      <c r="B84" s="261" t="s">
        <v>41</v>
      </c>
      <c r="C84" s="261"/>
      <c r="D84" s="261"/>
      <c r="E84" s="2">
        <v>984</v>
      </c>
      <c r="F84" s="3" t="s">
        <v>152</v>
      </c>
      <c r="G84" s="3" t="s">
        <v>42</v>
      </c>
      <c r="H84" s="2"/>
      <c r="I84" s="2"/>
      <c r="J84" s="25">
        <f aca="true" t="shared" si="2" ref="J84:K86">SUM(J85)</f>
        <v>20</v>
      </c>
      <c r="K84" s="25">
        <f t="shared" si="2"/>
        <v>20</v>
      </c>
      <c r="L84" s="23">
        <f t="shared" si="1"/>
        <v>1</v>
      </c>
    </row>
    <row r="85" spans="1:12" ht="24.75" customHeight="1">
      <c r="A85" s="18" t="s">
        <v>27</v>
      </c>
      <c r="B85" s="243" t="s">
        <v>7</v>
      </c>
      <c r="C85" s="243"/>
      <c r="D85" s="243"/>
      <c r="E85" s="2">
        <v>984</v>
      </c>
      <c r="F85" s="3" t="s">
        <v>152</v>
      </c>
      <c r="G85" s="3" t="s">
        <v>42</v>
      </c>
      <c r="H85" s="2">
        <v>500</v>
      </c>
      <c r="I85" s="2"/>
      <c r="J85" s="25">
        <f t="shared" si="2"/>
        <v>20</v>
      </c>
      <c r="K85" s="25">
        <f t="shared" si="2"/>
        <v>20</v>
      </c>
      <c r="L85" s="23">
        <f t="shared" si="1"/>
        <v>1</v>
      </c>
    </row>
    <row r="86" spans="1:12" ht="18" customHeight="1">
      <c r="A86" s="18" t="s">
        <v>331</v>
      </c>
      <c r="B86" s="237" t="s">
        <v>358</v>
      </c>
      <c r="C86" s="238"/>
      <c r="D86" s="239"/>
      <c r="E86" s="2">
        <v>984</v>
      </c>
      <c r="F86" s="3" t="s">
        <v>152</v>
      </c>
      <c r="G86" s="3" t="s">
        <v>42</v>
      </c>
      <c r="H86" s="2">
        <v>500</v>
      </c>
      <c r="I86" s="2">
        <v>220</v>
      </c>
      <c r="J86" s="25">
        <f t="shared" si="2"/>
        <v>20</v>
      </c>
      <c r="K86" s="25">
        <f t="shared" si="2"/>
        <v>20</v>
      </c>
      <c r="L86" s="23">
        <f t="shared" si="1"/>
        <v>1</v>
      </c>
    </row>
    <row r="87" spans="1:12" ht="18.75" customHeight="1">
      <c r="A87" s="18" t="s">
        <v>334</v>
      </c>
      <c r="B87" s="237" t="s">
        <v>370</v>
      </c>
      <c r="C87" s="238"/>
      <c r="D87" s="239"/>
      <c r="E87" s="2">
        <v>984</v>
      </c>
      <c r="F87" s="3" t="s">
        <v>152</v>
      </c>
      <c r="G87" s="3" t="s">
        <v>42</v>
      </c>
      <c r="H87" s="2">
        <v>500</v>
      </c>
      <c r="I87" s="2">
        <v>226</v>
      </c>
      <c r="J87" s="25">
        <v>20</v>
      </c>
      <c r="K87" s="25">
        <v>20</v>
      </c>
      <c r="L87" s="23">
        <f t="shared" si="1"/>
        <v>1</v>
      </c>
    </row>
    <row r="88" spans="1:12" ht="87.75" customHeight="1">
      <c r="A88" s="18" t="s">
        <v>53</v>
      </c>
      <c r="B88" s="240" t="s">
        <v>191</v>
      </c>
      <c r="C88" s="241"/>
      <c r="D88" s="242"/>
      <c r="E88" s="2">
        <v>984</v>
      </c>
      <c r="F88" s="3" t="s">
        <v>152</v>
      </c>
      <c r="G88" s="3" t="s">
        <v>192</v>
      </c>
      <c r="H88" s="2"/>
      <c r="I88" s="2"/>
      <c r="J88" s="25">
        <f>SUM(J89+J92)</f>
        <v>468</v>
      </c>
      <c r="K88" s="25">
        <f>SUM(K89+K92)</f>
        <v>99.84</v>
      </c>
      <c r="L88" s="23">
        <f t="shared" si="1"/>
        <v>0.21333333333333335</v>
      </c>
    </row>
    <row r="89" spans="1:12" ht="26.25" customHeight="1">
      <c r="A89" s="18" t="s">
        <v>141</v>
      </c>
      <c r="B89" s="243" t="s">
        <v>7</v>
      </c>
      <c r="C89" s="243"/>
      <c r="D89" s="243"/>
      <c r="E89" s="2">
        <v>984</v>
      </c>
      <c r="F89" s="3" t="s">
        <v>152</v>
      </c>
      <c r="G89" s="3" t="s">
        <v>192</v>
      </c>
      <c r="H89" s="2">
        <v>500</v>
      </c>
      <c r="I89" s="2"/>
      <c r="J89" s="25">
        <f>SUM(J90)</f>
        <v>99.9</v>
      </c>
      <c r="K89" s="25">
        <f>SUM(K90)</f>
        <v>99.84</v>
      </c>
      <c r="L89" s="23">
        <f t="shared" si="1"/>
        <v>0.9993993993993994</v>
      </c>
    </row>
    <row r="90" spans="1:12" ht="16.5" customHeight="1">
      <c r="A90" s="18" t="s">
        <v>341</v>
      </c>
      <c r="B90" s="237" t="s">
        <v>358</v>
      </c>
      <c r="C90" s="238"/>
      <c r="D90" s="239"/>
      <c r="E90" s="2">
        <v>984</v>
      </c>
      <c r="F90" s="3" t="s">
        <v>152</v>
      </c>
      <c r="G90" s="3" t="s">
        <v>192</v>
      </c>
      <c r="H90" s="2">
        <v>500</v>
      </c>
      <c r="I90" s="2">
        <v>220</v>
      </c>
      <c r="J90" s="25">
        <f>SUM(J91)</f>
        <v>99.9</v>
      </c>
      <c r="K90" s="25">
        <f>SUM(K91)</f>
        <v>99.84</v>
      </c>
      <c r="L90" s="23">
        <f t="shared" si="1"/>
        <v>0.9993993993993994</v>
      </c>
    </row>
    <row r="91" spans="1:12" ht="15.75" customHeight="1">
      <c r="A91" s="18" t="s">
        <v>344</v>
      </c>
      <c r="B91" s="237" t="s">
        <v>370</v>
      </c>
      <c r="C91" s="238"/>
      <c r="D91" s="239"/>
      <c r="E91" s="2">
        <v>984</v>
      </c>
      <c r="F91" s="3" t="s">
        <v>152</v>
      </c>
      <c r="G91" s="3" t="s">
        <v>192</v>
      </c>
      <c r="H91" s="2">
        <v>500</v>
      </c>
      <c r="I91" s="2">
        <v>226</v>
      </c>
      <c r="J91" s="25">
        <v>99.9</v>
      </c>
      <c r="K91" s="25">
        <v>99.84</v>
      </c>
      <c r="L91" s="23">
        <f t="shared" si="1"/>
        <v>0.9993993993993994</v>
      </c>
    </row>
    <row r="92" spans="1:12" ht="25.5" customHeight="1">
      <c r="A92" s="18" t="s">
        <v>214</v>
      </c>
      <c r="B92" s="244" t="s">
        <v>215</v>
      </c>
      <c r="C92" s="245"/>
      <c r="D92" s="246"/>
      <c r="E92" s="2">
        <v>984</v>
      </c>
      <c r="F92" s="3" t="s">
        <v>152</v>
      </c>
      <c r="G92" s="3" t="s">
        <v>192</v>
      </c>
      <c r="H92" s="3" t="s">
        <v>216</v>
      </c>
      <c r="I92" s="2"/>
      <c r="J92" s="25">
        <f>SUM(J93)</f>
        <v>368.1</v>
      </c>
      <c r="K92" s="25">
        <f>SUM(K93)</f>
        <v>0</v>
      </c>
      <c r="L92" s="23">
        <f t="shared" si="1"/>
        <v>0</v>
      </c>
    </row>
    <row r="93" spans="1:12" ht="24.75" customHeight="1">
      <c r="A93" s="18" t="s">
        <v>404</v>
      </c>
      <c r="B93" s="244" t="s">
        <v>405</v>
      </c>
      <c r="C93" s="245"/>
      <c r="D93" s="246"/>
      <c r="E93" s="2">
        <v>984</v>
      </c>
      <c r="F93" s="3" t="s">
        <v>152</v>
      </c>
      <c r="G93" s="3" t="s">
        <v>192</v>
      </c>
      <c r="H93" s="3" t="s">
        <v>216</v>
      </c>
      <c r="I93" s="2">
        <v>240</v>
      </c>
      <c r="J93" s="25">
        <f>SUM(J94)</f>
        <v>368.1</v>
      </c>
      <c r="K93" s="25">
        <f>SUM(K94)</f>
        <v>0</v>
      </c>
      <c r="L93" s="23">
        <f t="shared" si="1"/>
        <v>0</v>
      </c>
    </row>
    <row r="94" spans="1:12" ht="60" customHeight="1">
      <c r="A94" s="18" t="s">
        <v>406</v>
      </c>
      <c r="B94" s="244" t="s">
        <v>407</v>
      </c>
      <c r="C94" s="245"/>
      <c r="D94" s="246"/>
      <c r="E94" s="2">
        <v>984</v>
      </c>
      <c r="F94" s="3" t="s">
        <v>152</v>
      </c>
      <c r="G94" s="3" t="s">
        <v>192</v>
      </c>
      <c r="H94" s="3" t="s">
        <v>216</v>
      </c>
      <c r="I94" s="2">
        <v>242</v>
      </c>
      <c r="J94" s="25">
        <v>368.1</v>
      </c>
      <c r="K94" s="25">
        <v>0</v>
      </c>
      <c r="L94" s="23">
        <f t="shared" si="1"/>
        <v>0</v>
      </c>
    </row>
    <row r="95" spans="1:12" ht="41.25" customHeight="1">
      <c r="A95" s="18" t="s">
        <v>54</v>
      </c>
      <c r="B95" s="240" t="s">
        <v>43</v>
      </c>
      <c r="C95" s="241"/>
      <c r="D95" s="242"/>
      <c r="E95" s="2">
        <v>984</v>
      </c>
      <c r="F95" s="3" t="s">
        <v>152</v>
      </c>
      <c r="G95" s="3" t="s">
        <v>44</v>
      </c>
      <c r="H95" s="2"/>
      <c r="I95" s="2"/>
      <c r="J95" s="25">
        <f>SUM(J96)</f>
        <v>150</v>
      </c>
      <c r="K95" s="25">
        <f>SUM(K96)</f>
        <v>121.95</v>
      </c>
      <c r="L95" s="23">
        <f t="shared" si="1"/>
        <v>0.8130000000000001</v>
      </c>
    </row>
    <row r="96" spans="1:12" ht="27" customHeight="1">
      <c r="A96" s="18" t="s">
        <v>55</v>
      </c>
      <c r="B96" s="243" t="s">
        <v>7</v>
      </c>
      <c r="C96" s="243"/>
      <c r="D96" s="243"/>
      <c r="E96" s="2">
        <v>984</v>
      </c>
      <c r="F96" s="3" t="s">
        <v>152</v>
      </c>
      <c r="G96" s="3" t="s">
        <v>44</v>
      </c>
      <c r="H96" s="2">
        <v>500</v>
      </c>
      <c r="I96" s="2"/>
      <c r="J96" s="25">
        <f>SUM(J100+J97)</f>
        <v>150</v>
      </c>
      <c r="K96" s="25">
        <f>SUM(K100+K97)</f>
        <v>121.95</v>
      </c>
      <c r="L96" s="23">
        <f t="shared" si="1"/>
        <v>0.8130000000000001</v>
      </c>
    </row>
    <row r="97" spans="1:12" ht="17.25" customHeight="1">
      <c r="A97" s="18" t="s">
        <v>408</v>
      </c>
      <c r="B97" s="237" t="s">
        <v>358</v>
      </c>
      <c r="C97" s="238"/>
      <c r="D97" s="239"/>
      <c r="E97" s="2">
        <v>984</v>
      </c>
      <c r="F97" s="3" t="s">
        <v>152</v>
      </c>
      <c r="G97" s="3" t="s">
        <v>44</v>
      </c>
      <c r="H97" s="2">
        <v>500</v>
      </c>
      <c r="I97" s="2">
        <v>220</v>
      </c>
      <c r="J97" s="25">
        <f>SUM(J98:J99)</f>
        <v>107.5</v>
      </c>
      <c r="K97" s="25">
        <f>SUM(K98:K99)</f>
        <v>86.75</v>
      </c>
      <c r="L97" s="23">
        <f t="shared" si="1"/>
        <v>0.8069767441860465</v>
      </c>
    </row>
    <row r="98" spans="1:12" ht="27.75" customHeight="1">
      <c r="A98" s="18" t="s">
        <v>409</v>
      </c>
      <c r="B98" s="244" t="s">
        <v>410</v>
      </c>
      <c r="C98" s="245"/>
      <c r="D98" s="246"/>
      <c r="E98" s="2">
        <v>984</v>
      </c>
      <c r="F98" s="3" t="s">
        <v>152</v>
      </c>
      <c r="G98" s="3" t="s">
        <v>44</v>
      </c>
      <c r="H98" s="2">
        <v>500</v>
      </c>
      <c r="I98" s="2">
        <v>224</v>
      </c>
      <c r="J98" s="25">
        <v>20</v>
      </c>
      <c r="K98" s="25">
        <v>0</v>
      </c>
      <c r="L98" s="23">
        <f t="shared" si="1"/>
        <v>0</v>
      </c>
    </row>
    <row r="99" spans="1:12" ht="16.5" customHeight="1">
      <c r="A99" s="18" t="s">
        <v>411</v>
      </c>
      <c r="B99" s="237" t="s">
        <v>370</v>
      </c>
      <c r="C99" s="238"/>
      <c r="D99" s="239"/>
      <c r="E99" s="2">
        <v>984</v>
      </c>
      <c r="F99" s="3" t="s">
        <v>152</v>
      </c>
      <c r="G99" s="3" t="s">
        <v>44</v>
      </c>
      <c r="H99" s="2">
        <v>500</v>
      </c>
      <c r="I99" s="2">
        <v>226</v>
      </c>
      <c r="J99" s="25">
        <v>87.5</v>
      </c>
      <c r="K99" s="25">
        <v>86.75</v>
      </c>
      <c r="L99" s="23">
        <f t="shared" si="1"/>
        <v>0.9914285714285714</v>
      </c>
    </row>
    <row r="100" spans="1:12" ht="16.5" customHeight="1">
      <c r="A100" s="18" t="s">
        <v>412</v>
      </c>
      <c r="B100" s="244" t="s">
        <v>380</v>
      </c>
      <c r="C100" s="245"/>
      <c r="D100" s="246"/>
      <c r="E100" s="2">
        <v>984</v>
      </c>
      <c r="F100" s="3" t="s">
        <v>152</v>
      </c>
      <c r="G100" s="3" t="s">
        <v>44</v>
      </c>
      <c r="H100" s="2">
        <v>500</v>
      </c>
      <c r="I100" s="2">
        <v>290</v>
      </c>
      <c r="J100" s="25">
        <v>42.5</v>
      </c>
      <c r="K100" s="25">
        <v>35.2</v>
      </c>
      <c r="L100" s="23">
        <f t="shared" si="1"/>
        <v>0.8282352941176472</v>
      </c>
    </row>
    <row r="101" spans="1:12" ht="150" customHeight="1">
      <c r="A101" s="18" t="s">
        <v>56</v>
      </c>
      <c r="B101" s="240" t="s">
        <v>193</v>
      </c>
      <c r="C101" s="241"/>
      <c r="D101" s="242"/>
      <c r="E101" s="2">
        <v>984</v>
      </c>
      <c r="F101" s="3" t="s">
        <v>152</v>
      </c>
      <c r="G101" s="3" t="s">
        <v>45</v>
      </c>
      <c r="H101" s="2"/>
      <c r="I101" s="2"/>
      <c r="J101" s="25">
        <v>80</v>
      </c>
      <c r="K101" s="25">
        <f>SUM(K102)</f>
        <v>43.8</v>
      </c>
      <c r="L101" s="23">
        <f t="shared" si="1"/>
        <v>0.5475</v>
      </c>
    </row>
    <row r="102" spans="1:12" ht="27" customHeight="1">
      <c r="A102" s="18" t="s">
        <v>149</v>
      </c>
      <c r="B102" s="243" t="s">
        <v>7</v>
      </c>
      <c r="C102" s="243"/>
      <c r="D102" s="243"/>
      <c r="E102" s="2">
        <v>984</v>
      </c>
      <c r="F102" s="3" t="s">
        <v>152</v>
      </c>
      <c r="G102" s="3" t="s">
        <v>45</v>
      </c>
      <c r="H102" s="2">
        <v>500</v>
      </c>
      <c r="I102" s="2"/>
      <c r="J102" s="25">
        <v>80</v>
      </c>
      <c r="K102" s="25">
        <f>SUM(K103)</f>
        <v>43.8</v>
      </c>
      <c r="L102" s="23">
        <f t="shared" si="1"/>
        <v>0.5475</v>
      </c>
    </row>
    <row r="103" spans="1:12" ht="14.25" customHeight="1">
      <c r="A103" s="18" t="s">
        <v>413</v>
      </c>
      <c r="B103" s="237" t="s">
        <v>358</v>
      </c>
      <c r="C103" s="238"/>
      <c r="D103" s="239"/>
      <c r="E103" s="2">
        <v>984</v>
      </c>
      <c r="F103" s="3" t="s">
        <v>152</v>
      </c>
      <c r="G103" s="3" t="s">
        <v>45</v>
      </c>
      <c r="H103" s="2">
        <v>500</v>
      </c>
      <c r="I103" s="2">
        <v>220</v>
      </c>
      <c r="J103" s="25">
        <v>80</v>
      </c>
      <c r="K103" s="25">
        <f>SUM(K104)</f>
        <v>43.8</v>
      </c>
      <c r="L103" s="23">
        <f t="shared" si="1"/>
        <v>0.5475</v>
      </c>
    </row>
    <row r="104" spans="1:12" ht="14.25" customHeight="1">
      <c r="A104" s="18" t="s">
        <v>414</v>
      </c>
      <c r="B104" s="237" t="s">
        <v>370</v>
      </c>
      <c r="C104" s="238"/>
      <c r="D104" s="239"/>
      <c r="E104" s="2">
        <v>984</v>
      </c>
      <c r="F104" s="3" t="s">
        <v>152</v>
      </c>
      <c r="G104" s="3" t="s">
        <v>45</v>
      </c>
      <c r="H104" s="2">
        <v>500</v>
      </c>
      <c r="I104" s="2">
        <v>226</v>
      </c>
      <c r="J104" s="25">
        <v>80</v>
      </c>
      <c r="K104" s="25">
        <v>43.8</v>
      </c>
      <c r="L104" s="23">
        <f t="shared" si="1"/>
        <v>0.5475</v>
      </c>
    </row>
    <row r="105" spans="1:12" ht="135.75" customHeight="1">
      <c r="A105" s="18" t="s">
        <v>150</v>
      </c>
      <c r="B105" s="240" t="s">
        <v>120</v>
      </c>
      <c r="C105" s="241"/>
      <c r="D105" s="242"/>
      <c r="E105" s="2">
        <v>984</v>
      </c>
      <c r="F105" s="3" t="s">
        <v>152</v>
      </c>
      <c r="G105" s="3" t="s">
        <v>121</v>
      </c>
      <c r="H105" s="2"/>
      <c r="I105" s="2"/>
      <c r="J105" s="25">
        <f>SUM(J106)</f>
        <v>320</v>
      </c>
      <c r="K105" s="25">
        <f>SUM(K106)</f>
        <v>197.5</v>
      </c>
      <c r="L105" s="23">
        <f t="shared" si="1"/>
        <v>0.6171875</v>
      </c>
    </row>
    <row r="106" spans="1:12" ht="29.25" customHeight="1">
      <c r="A106" s="18" t="s">
        <v>151</v>
      </c>
      <c r="B106" s="237" t="s">
        <v>7</v>
      </c>
      <c r="C106" s="238"/>
      <c r="D106" s="239"/>
      <c r="E106" s="2">
        <v>984</v>
      </c>
      <c r="F106" s="3" t="s">
        <v>152</v>
      </c>
      <c r="G106" s="3" t="s">
        <v>121</v>
      </c>
      <c r="H106" s="2">
        <v>500</v>
      </c>
      <c r="I106" s="2"/>
      <c r="J106" s="25">
        <v>320</v>
      </c>
      <c r="K106" s="25">
        <f>SUM(K107)</f>
        <v>197.5</v>
      </c>
      <c r="L106" s="23">
        <f t="shared" si="1"/>
        <v>0.6171875</v>
      </c>
    </row>
    <row r="107" spans="1:12" ht="15.75" customHeight="1">
      <c r="A107" s="18" t="s">
        <v>415</v>
      </c>
      <c r="B107" s="237" t="s">
        <v>358</v>
      </c>
      <c r="C107" s="238"/>
      <c r="D107" s="239"/>
      <c r="E107" s="2">
        <v>984</v>
      </c>
      <c r="F107" s="3" t="s">
        <v>152</v>
      </c>
      <c r="G107" s="3" t="s">
        <v>121</v>
      </c>
      <c r="H107" s="2">
        <v>500</v>
      </c>
      <c r="I107" s="2">
        <v>220</v>
      </c>
      <c r="J107" s="25">
        <v>320</v>
      </c>
      <c r="K107" s="25">
        <f>SUM(K108)</f>
        <v>197.5</v>
      </c>
      <c r="L107" s="23">
        <f t="shared" si="1"/>
        <v>0.6171875</v>
      </c>
    </row>
    <row r="108" spans="1:12" ht="15" customHeight="1">
      <c r="A108" s="18" t="s">
        <v>416</v>
      </c>
      <c r="B108" s="237" t="s">
        <v>370</v>
      </c>
      <c r="C108" s="238"/>
      <c r="D108" s="239"/>
      <c r="E108" s="2">
        <v>984</v>
      </c>
      <c r="F108" s="3" t="s">
        <v>152</v>
      </c>
      <c r="G108" s="3" t="s">
        <v>121</v>
      </c>
      <c r="H108" s="2">
        <v>500</v>
      </c>
      <c r="I108" s="2">
        <v>226</v>
      </c>
      <c r="J108" s="25">
        <v>320</v>
      </c>
      <c r="K108" s="25">
        <v>197.5</v>
      </c>
      <c r="L108" s="23">
        <f t="shared" si="1"/>
        <v>0.6171875</v>
      </c>
    </row>
    <row r="109" spans="1:12" ht="40.5" customHeight="1">
      <c r="A109" s="19" t="s">
        <v>28</v>
      </c>
      <c r="B109" s="232" t="s">
        <v>57</v>
      </c>
      <c r="C109" s="232"/>
      <c r="D109" s="232"/>
      <c r="E109" s="21">
        <v>984</v>
      </c>
      <c r="F109" s="24" t="s">
        <v>58</v>
      </c>
      <c r="G109" s="3"/>
      <c r="H109" s="2"/>
      <c r="I109" s="2"/>
      <c r="J109" s="22">
        <f>SUM(J110+J122)</f>
        <v>420</v>
      </c>
      <c r="K109" s="22">
        <f>SUM(K110+K122)</f>
        <v>115</v>
      </c>
      <c r="L109" s="58">
        <f t="shared" si="1"/>
        <v>0.27380952380952384</v>
      </c>
    </row>
    <row r="110" spans="1:12" ht="66.75" customHeight="1">
      <c r="A110" s="7" t="s">
        <v>132</v>
      </c>
      <c r="B110" s="232" t="s">
        <v>46</v>
      </c>
      <c r="C110" s="232"/>
      <c r="D110" s="232"/>
      <c r="E110" s="21">
        <v>984</v>
      </c>
      <c r="F110" s="24" t="s">
        <v>47</v>
      </c>
      <c r="G110" s="24"/>
      <c r="H110" s="21"/>
      <c r="I110" s="21"/>
      <c r="J110" s="22">
        <f>SUM(J111+J115)</f>
        <v>370</v>
      </c>
      <c r="K110" s="22">
        <f>SUM(K111+K115)</f>
        <v>115</v>
      </c>
      <c r="L110" s="58">
        <f t="shared" si="1"/>
        <v>0.3108108108108108</v>
      </c>
    </row>
    <row r="111" spans="1:12" ht="162.75" customHeight="1">
      <c r="A111" s="18" t="s">
        <v>133</v>
      </c>
      <c r="B111" s="240" t="s">
        <v>179</v>
      </c>
      <c r="C111" s="241"/>
      <c r="D111" s="242"/>
      <c r="E111" s="2">
        <v>984</v>
      </c>
      <c r="F111" s="3" t="s">
        <v>47</v>
      </c>
      <c r="G111" s="3" t="s">
        <v>48</v>
      </c>
      <c r="H111" s="2"/>
      <c r="I111" s="2"/>
      <c r="J111" s="25">
        <v>209.7</v>
      </c>
      <c r="K111" s="25">
        <f>SUM(K112)</f>
        <v>49.1</v>
      </c>
      <c r="L111" s="23">
        <f t="shared" si="1"/>
        <v>0.23414401525989512</v>
      </c>
    </row>
    <row r="112" spans="1:12" ht="24" customHeight="1">
      <c r="A112" s="18" t="s">
        <v>134</v>
      </c>
      <c r="B112" s="243" t="s">
        <v>7</v>
      </c>
      <c r="C112" s="243"/>
      <c r="D112" s="243"/>
      <c r="E112" s="2">
        <v>984</v>
      </c>
      <c r="F112" s="3" t="s">
        <v>47</v>
      </c>
      <c r="G112" s="3" t="s">
        <v>48</v>
      </c>
      <c r="H112" s="2">
        <v>500</v>
      </c>
      <c r="I112" s="2"/>
      <c r="J112" s="25">
        <v>209.7</v>
      </c>
      <c r="K112" s="25">
        <f>SUM(K113)</f>
        <v>49.1</v>
      </c>
      <c r="L112" s="23">
        <f t="shared" si="1"/>
        <v>0.23414401525989512</v>
      </c>
    </row>
    <row r="113" spans="1:12" ht="17.25" customHeight="1">
      <c r="A113" s="18" t="s">
        <v>417</v>
      </c>
      <c r="B113" s="237" t="s">
        <v>358</v>
      </c>
      <c r="C113" s="238"/>
      <c r="D113" s="239"/>
      <c r="E113" s="2">
        <v>984</v>
      </c>
      <c r="F113" s="3" t="s">
        <v>47</v>
      </c>
      <c r="G113" s="3" t="s">
        <v>48</v>
      </c>
      <c r="H113" s="2">
        <v>500</v>
      </c>
      <c r="I113" s="2">
        <v>220</v>
      </c>
      <c r="J113" s="25">
        <v>209.7</v>
      </c>
      <c r="K113" s="25">
        <f>SUM(K114)</f>
        <v>49.1</v>
      </c>
      <c r="L113" s="23">
        <f t="shared" si="1"/>
        <v>0.23414401525989512</v>
      </c>
    </row>
    <row r="114" spans="1:12" ht="15.75" customHeight="1">
      <c r="A114" s="18" t="s">
        <v>418</v>
      </c>
      <c r="B114" s="237" t="s">
        <v>370</v>
      </c>
      <c r="C114" s="238"/>
      <c r="D114" s="239"/>
      <c r="E114" s="2">
        <v>984</v>
      </c>
      <c r="F114" s="3" t="s">
        <v>47</v>
      </c>
      <c r="G114" s="3" t="s">
        <v>48</v>
      </c>
      <c r="H114" s="2">
        <v>500</v>
      </c>
      <c r="I114" s="2">
        <v>226</v>
      </c>
      <c r="J114" s="25">
        <v>209.7</v>
      </c>
      <c r="K114" s="25">
        <v>49.1</v>
      </c>
      <c r="L114" s="23">
        <f t="shared" si="1"/>
        <v>0.23414401525989512</v>
      </c>
    </row>
    <row r="115" spans="1:12" ht="145.5" customHeight="1">
      <c r="A115" s="18" t="s">
        <v>135</v>
      </c>
      <c r="B115" s="240" t="s">
        <v>203</v>
      </c>
      <c r="C115" s="241"/>
      <c r="D115" s="242"/>
      <c r="E115" s="2">
        <v>984</v>
      </c>
      <c r="F115" s="3" t="s">
        <v>47</v>
      </c>
      <c r="G115" s="3" t="s">
        <v>49</v>
      </c>
      <c r="H115" s="2"/>
      <c r="I115" s="2"/>
      <c r="J115" s="25">
        <f>J116</f>
        <v>160.3</v>
      </c>
      <c r="K115" s="25">
        <f>SUM(K116)</f>
        <v>65.9</v>
      </c>
      <c r="L115" s="23">
        <f t="shared" si="1"/>
        <v>0.4111041796631316</v>
      </c>
    </row>
    <row r="116" spans="1:12" ht="27" customHeight="1">
      <c r="A116" s="18" t="s">
        <v>136</v>
      </c>
      <c r="B116" s="243" t="s">
        <v>7</v>
      </c>
      <c r="C116" s="243"/>
      <c r="D116" s="243"/>
      <c r="E116" s="2">
        <v>984</v>
      </c>
      <c r="F116" s="3" t="s">
        <v>47</v>
      </c>
      <c r="G116" s="3" t="s">
        <v>49</v>
      </c>
      <c r="H116" s="2">
        <v>500</v>
      </c>
      <c r="I116" s="2"/>
      <c r="J116" s="25">
        <f>J117+J119</f>
        <v>160.3</v>
      </c>
      <c r="K116" s="25">
        <f>SUM(K117+K119)</f>
        <v>65.9</v>
      </c>
      <c r="L116" s="23">
        <f t="shared" si="1"/>
        <v>0.4111041796631316</v>
      </c>
    </row>
    <row r="117" spans="1:12" ht="15" customHeight="1">
      <c r="A117" s="18" t="s">
        <v>419</v>
      </c>
      <c r="B117" s="237" t="s">
        <v>358</v>
      </c>
      <c r="C117" s="238"/>
      <c r="D117" s="239"/>
      <c r="E117" s="2">
        <v>984</v>
      </c>
      <c r="F117" s="3" t="s">
        <v>47</v>
      </c>
      <c r="G117" s="3" t="s">
        <v>49</v>
      </c>
      <c r="H117" s="2">
        <v>500</v>
      </c>
      <c r="I117" s="2">
        <v>220</v>
      </c>
      <c r="J117" s="25">
        <f>SUM(J118)</f>
        <v>125</v>
      </c>
      <c r="K117" s="25">
        <f>SUM(K118)</f>
        <v>65.9</v>
      </c>
      <c r="L117" s="23">
        <f t="shared" si="1"/>
        <v>0.5272</v>
      </c>
    </row>
    <row r="118" spans="1:12" ht="15" customHeight="1">
      <c r="A118" s="18" t="s">
        <v>420</v>
      </c>
      <c r="B118" s="237" t="s">
        <v>370</v>
      </c>
      <c r="C118" s="238"/>
      <c r="D118" s="239"/>
      <c r="E118" s="2">
        <v>984</v>
      </c>
      <c r="F118" s="3" t="s">
        <v>47</v>
      </c>
      <c r="G118" s="3" t="s">
        <v>49</v>
      </c>
      <c r="H118" s="2">
        <v>500</v>
      </c>
      <c r="I118" s="2">
        <v>226</v>
      </c>
      <c r="J118" s="25">
        <v>125</v>
      </c>
      <c r="K118" s="25">
        <v>65.9</v>
      </c>
      <c r="L118" s="23">
        <f t="shared" si="1"/>
        <v>0.5272</v>
      </c>
    </row>
    <row r="119" spans="1:12" ht="25.5" customHeight="1">
      <c r="A119" s="18" t="s">
        <v>421</v>
      </c>
      <c r="B119" s="237" t="s">
        <v>395</v>
      </c>
      <c r="C119" s="238"/>
      <c r="D119" s="239"/>
      <c r="E119" s="2">
        <v>984</v>
      </c>
      <c r="F119" s="3" t="s">
        <v>47</v>
      </c>
      <c r="G119" s="3" t="s">
        <v>49</v>
      </c>
      <c r="H119" s="2">
        <v>500</v>
      </c>
      <c r="I119" s="2">
        <v>300</v>
      </c>
      <c r="J119" s="25">
        <f>J120+J121</f>
        <v>35.3</v>
      </c>
      <c r="K119" s="25">
        <v>0</v>
      </c>
      <c r="L119" s="23">
        <f t="shared" si="1"/>
        <v>0</v>
      </c>
    </row>
    <row r="120" spans="1:12" ht="24" customHeight="1">
      <c r="A120" s="18" t="s">
        <v>422</v>
      </c>
      <c r="B120" s="237" t="s">
        <v>397</v>
      </c>
      <c r="C120" s="238"/>
      <c r="D120" s="239"/>
      <c r="E120" s="2">
        <v>984</v>
      </c>
      <c r="F120" s="3" t="s">
        <v>47</v>
      </c>
      <c r="G120" s="3" t="s">
        <v>49</v>
      </c>
      <c r="H120" s="2">
        <v>500</v>
      </c>
      <c r="I120" s="2">
        <v>310</v>
      </c>
      <c r="J120" s="25">
        <v>30.4</v>
      </c>
      <c r="K120" s="25">
        <v>0</v>
      </c>
      <c r="L120" s="23">
        <f t="shared" si="1"/>
        <v>0</v>
      </c>
    </row>
    <row r="121" spans="1:12" ht="24" customHeight="1">
      <c r="A121" s="18" t="s">
        <v>640</v>
      </c>
      <c r="B121" s="255" t="s">
        <v>399</v>
      </c>
      <c r="C121" s="256"/>
      <c r="D121" s="257"/>
      <c r="E121" s="2">
        <v>984</v>
      </c>
      <c r="F121" s="3" t="s">
        <v>47</v>
      </c>
      <c r="G121" s="3" t="s">
        <v>49</v>
      </c>
      <c r="H121" s="2">
        <v>500</v>
      </c>
      <c r="I121" s="2">
        <v>340</v>
      </c>
      <c r="J121" s="25">
        <v>4.9</v>
      </c>
      <c r="K121" s="25">
        <v>0</v>
      </c>
      <c r="L121" s="23">
        <f t="shared" si="1"/>
        <v>0</v>
      </c>
    </row>
    <row r="122" spans="1:12" ht="54" customHeight="1">
      <c r="A122" s="8" t="s">
        <v>154</v>
      </c>
      <c r="B122" s="247" t="s">
        <v>155</v>
      </c>
      <c r="C122" s="248"/>
      <c r="D122" s="249"/>
      <c r="E122" s="21">
        <v>984</v>
      </c>
      <c r="F122" s="24" t="s">
        <v>156</v>
      </c>
      <c r="G122" s="24"/>
      <c r="H122" s="21"/>
      <c r="I122" s="21"/>
      <c r="J122" s="22">
        <v>50</v>
      </c>
      <c r="K122" s="22">
        <v>0</v>
      </c>
      <c r="L122" s="58">
        <f t="shared" si="1"/>
        <v>0</v>
      </c>
    </row>
    <row r="123" spans="1:12" ht="119.25" customHeight="1">
      <c r="A123" s="18" t="s">
        <v>157</v>
      </c>
      <c r="B123" s="240" t="s">
        <v>180</v>
      </c>
      <c r="C123" s="241"/>
      <c r="D123" s="242"/>
      <c r="E123" s="2">
        <v>984</v>
      </c>
      <c r="F123" s="3" t="s">
        <v>156</v>
      </c>
      <c r="G123" s="3" t="s">
        <v>169</v>
      </c>
      <c r="H123" s="2">
        <v>500</v>
      </c>
      <c r="I123" s="2"/>
      <c r="J123" s="25">
        <v>50</v>
      </c>
      <c r="K123" s="25">
        <f>SUM(K124)</f>
        <v>0</v>
      </c>
      <c r="L123" s="23">
        <f t="shared" si="1"/>
        <v>0</v>
      </c>
    </row>
    <row r="124" spans="1:12" ht="25.5" customHeight="1">
      <c r="A124" s="18" t="s">
        <v>158</v>
      </c>
      <c r="B124" s="237" t="s">
        <v>7</v>
      </c>
      <c r="C124" s="238"/>
      <c r="D124" s="239"/>
      <c r="E124" s="2">
        <v>984</v>
      </c>
      <c r="F124" s="3" t="s">
        <v>156</v>
      </c>
      <c r="G124" s="3" t="s">
        <v>169</v>
      </c>
      <c r="H124" s="2">
        <v>500</v>
      </c>
      <c r="I124" s="2"/>
      <c r="J124" s="25">
        <v>50</v>
      </c>
      <c r="K124" s="25">
        <f>SUM(K125)</f>
        <v>0</v>
      </c>
      <c r="L124" s="23">
        <f t="shared" si="1"/>
        <v>0</v>
      </c>
    </row>
    <row r="125" spans="1:12" ht="16.5" customHeight="1">
      <c r="A125" s="18" t="s">
        <v>423</v>
      </c>
      <c r="B125" s="237" t="s">
        <v>358</v>
      </c>
      <c r="C125" s="238"/>
      <c r="D125" s="239"/>
      <c r="E125" s="2">
        <v>984</v>
      </c>
      <c r="F125" s="3" t="s">
        <v>156</v>
      </c>
      <c r="G125" s="3" t="s">
        <v>169</v>
      </c>
      <c r="H125" s="2">
        <v>500</v>
      </c>
      <c r="I125" s="2">
        <v>220</v>
      </c>
      <c r="J125" s="25">
        <v>50</v>
      </c>
      <c r="K125" s="25">
        <f>SUM(K126)</f>
        <v>0</v>
      </c>
      <c r="L125" s="23">
        <f t="shared" si="1"/>
        <v>0</v>
      </c>
    </row>
    <row r="126" spans="1:12" ht="17.25" customHeight="1">
      <c r="A126" s="18" t="s">
        <v>424</v>
      </c>
      <c r="B126" s="237" t="s">
        <v>370</v>
      </c>
      <c r="C126" s="238"/>
      <c r="D126" s="239"/>
      <c r="E126" s="2">
        <v>984</v>
      </c>
      <c r="F126" s="3" t="s">
        <v>156</v>
      </c>
      <c r="G126" s="3" t="s">
        <v>169</v>
      </c>
      <c r="H126" s="2">
        <v>500</v>
      </c>
      <c r="I126" s="2">
        <v>226</v>
      </c>
      <c r="J126" s="25">
        <v>50</v>
      </c>
      <c r="K126" s="25">
        <v>0</v>
      </c>
      <c r="L126" s="23">
        <f t="shared" si="1"/>
        <v>0</v>
      </c>
    </row>
    <row r="127" spans="1:12" ht="16.5" customHeight="1">
      <c r="A127" s="19" t="s">
        <v>59</v>
      </c>
      <c r="B127" s="262" t="s">
        <v>60</v>
      </c>
      <c r="C127" s="263"/>
      <c r="D127" s="264"/>
      <c r="E127" s="21">
        <v>984</v>
      </c>
      <c r="F127" s="24" t="s">
        <v>61</v>
      </c>
      <c r="G127" s="24"/>
      <c r="H127" s="2"/>
      <c r="I127" s="2"/>
      <c r="J127" s="22">
        <f>SUM(J128+J135)</f>
        <v>638.0999999999999</v>
      </c>
      <c r="K127" s="22">
        <f>SUM(K128+K135)</f>
        <v>294.8</v>
      </c>
      <c r="L127" s="58">
        <f t="shared" si="1"/>
        <v>0.4619965522645354</v>
      </c>
    </row>
    <row r="128" spans="1:12" ht="15">
      <c r="A128" s="19" t="s">
        <v>170</v>
      </c>
      <c r="B128" s="265" t="s">
        <v>64</v>
      </c>
      <c r="C128" s="265"/>
      <c r="D128" s="265"/>
      <c r="E128" s="21">
        <v>984</v>
      </c>
      <c r="F128" s="24" t="s">
        <v>65</v>
      </c>
      <c r="G128" s="2"/>
      <c r="H128" s="2"/>
      <c r="I128" s="2"/>
      <c r="J128" s="22">
        <f aca="true" t="shared" si="3" ref="J128:K130">SUM(J129)</f>
        <v>498.09999999999997</v>
      </c>
      <c r="K128" s="22">
        <f t="shared" si="3"/>
        <v>254.8</v>
      </c>
      <c r="L128" s="58">
        <f t="shared" si="1"/>
        <v>0.5115438666934351</v>
      </c>
    </row>
    <row r="129" spans="1:12" ht="67.5" customHeight="1">
      <c r="A129" s="18" t="s">
        <v>171</v>
      </c>
      <c r="B129" s="240" t="s">
        <v>185</v>
      </c>
      <c r="C129" s="241"/>
      <c r="D129" s="242"/>
      <c r="E129" s="2">
        <v>984</v>
      </c>
      <c r="F129" s="3" t="s">
        <v>65</v>
      </c>
      <c r="G129" s="2">
        <v>7950300</v>
      </c>
      <c r="H129" s="2"/>
      <c r="I129" s="2"/>
      <c r="J129" s="25">
        <f t="shared" si="3"/>
        <v>498.09999999999997</v>
      </c>
      <c r="K129" s="25">
        <f t="shared" si="3"/>
        <v>254.8</v>
      </c>
      <c r="L129" s="23">
        <f t="shared" si="1"/>
        <v>0.5115438666934351</v>
      </c>
    </row>
    <row r="130" spans="1:12" ht="27.75" customHeight="1">
      <c r="A130" s="18" t="s">
        <v>172</v>
      </c>
      <c r="B130" s="237" t="s">
        <v>7</v>
      </c>
      <c r="C130" s="238"/>
      <c r="D130" s="239"/>
      <c r="E130" s="2">
        <v>984</v>
      </c>
      <c r="F130" s="3" t="s">
        <v>65</v>
      </c>
      <c r="G130" s="2">
        <v>7950300</v>
      </c>
      <c r="H130" s="2">
        <v>500</v>
      </c>
      <c r="I130" s="2"/>
      <c r="J130" s="25">
        <f t="shared" si="3"/>
        <v>498.09999999999997</v>
      </c>
      <c r="K130" s="25">
        <f t="shared" si="3"/>
        <v>254.8</v>
      </c>
      <c r="L130" s="23">
        <f t="shared" si="1"/>
        <v>0.5115438666934351</v>
      </c>
    </row>
    <row r="131" spans="1:12" ht="15.75" customHeight="1">
      <c r="A131" s="18" t="s">
        <v>425</v>
      </c>
      <c r="B131" s="237" t="s">
        <v>358</v>
      </c>
      <c r="C131" s="238"/>
      <c r="D131" s="239"/>
      <c r="E131" s="2">
        <v>984</v>
      </c>
      <c r="F131" s="3" t="s">
        <v>65</v>
      </c>
      <c r="G131" s="2">
        <v>7950300</v>
      </c>
      <c r="H131" s="2">
        <v>500</v>
      </c>
      <c r="I131" s="2">
        <v>220</v>
      </c>
      <c r="J131" s="25">
        <f>SUM(J132:J134)</f>
        <v>498.09999999999997</v>
      </c>
      <c r="K131" s="25">
        <f>SUM(K132:K134)</f>
        <v>254.8</v>
      </c>
      <c r="L131" s="23">
        <f t="shared" si="1"/>
        <v>0.5115438666934351</v>
      </c>
    </row>
    <row r="132" spans="1:12" ht="17.25" customHeight="1">
      <c r="A132" s="18" t="s">
        <v>426</v>
      </c>
      <c r="B132" s="237" t="s">
        <v>427</v>
      </c>
      <c r="C132" s="238"/>
      <c r="D132" s="239"/>
      <c r="E132" s="2">
        <v>984</v>
      </c>
      <c r="F132" s="3" t="s">
        <v>65</v>
      </c>
      <c r="G132" s="2">
        <v>7950300</v>
      </c>
      <c r="H132" s="2">
        <v>500</v>
      </c>
      <c r="I132" s="2">
        <v>221</v>
      </c>
      <c r="J132" s="25">
        <v>65</v>
      </c>
      <c r="K132" s="25">
        <v>35</v>
      </c>
      <c r="L132" s="23">
        <f t="shared" si="1"/>
        <v>0.5384615384615384</v>
      </c>
    </row>
    <row r="133" spans="1:12" ht="26.25" customHeight="1">
      <c r="A133" s="18" t="s">
        <v>428</v>
      </c>
      <c r="B133" s="244" t="s">
        <v>391</v>
      </c>
      <c r="C133" s="245"/>
      <c r="D133" s="246"/>
      <c r="E133" s="2">
        <v>984</v>
      </c>
      <c r="F133" s="3" t="s">
        <v>65</v>
      </c>
      <c r="G133" s="2">
        <v>7950300</v>
      </c>
      <c r="H133" s="2">
        <v>500</v>
      </c>
      <c r="I133" s="2">
        <v>225</v>
      </c>
      <c r="J133" s="25">
        <v>62.7</v>
      </c>
      <c r="K133" s="25">
        <v>38.3</v>
      </c>
      <c r="L133" s="23">
        <f t="shared" si="1"/>
        <v>0.6108452950558213</v>
      </c>
    </row>
    <row r="134" spans="1:12" ht="17.25" customHeight="1">
      <c r="A134" s="18" t="s">
        <v>429</v>
      </c>
      <c r="B134" s="244" t="s">
        <v>370</v>
      </c>
      <c r="C134" s="245"/>
      <c r="D134" s="246"/>
      <c r="E134" s="2">
        <v>984</v>
      </c>
      <c r="F134" s="3" t="s">
        <v>65</v>
      </c>
      <c r="G134" s="2">
        <v>7950300</v>
      </c>
      <c r="H134" s="2">
        <v>500</v>
      </c>
      <c r="I134" s="2">
        <v>226</v>
      </c>
      <c r="J134" s="25">
        <v>370.4</v>
      </c>
      <c r="K134" s="25">
        <v>181.5</v>
      </c>
      <c r="L134" s="23">
        <f t="shared" si="1"/>
        <v>0.49001079913606915</v>
      </c>
    </row>
    <row r="135" spans="1:12" ht="39" customHeight="1">
      <c r="A135" s="19" t="s">
        <v>63</v>
      </c>
      <c r="B135" s="232" t="s">
        <v>68</v>
      </c>
      <c r="C135" s="232"/>
      <c r="D135" s="232"/>
      <c r="E135" s="21">
        <v>984</v>
      </c>
      <c r="F135" s="24" t="s">
        <v>69</v>
      </c>
      <c r="G135" s="2"/>
      <c r="H135" s="2"/>
      <c r="I135" s="2"/>
      <c r="J135" s="22">
        <f>SUM(J136)</f>
        <v>140</v>
      </c>
      <c r="K135" s="22">
        <f>SUM(K136)</f>
        <v>40</v>
      </c>
      <c r="L135" s="58">
        <f t="shared" si="1"/>
        <v>0.2857142857142857</v>
      </c>
    </row>
    <row r="136" spans="1:12" ht="40.5" customHeight="1">
      <c r="A136" s="18" t="s">
        <v>66</v>
      </c>
      <c r="B136" s="261" t="s">
        <v>194</v>
      </c>
      <c r="C136" s="261"/>
      <c r="D136" s="261"/>
      <c r="E136" s="2">
        <v>984</v>
      </c>
      <c r="F136" s="3" t="s">
        <v>69</v>
      </c>
      <c r="G136" s="2">
        <v>3450100</v>
      </c>
      <c r="H136" s="2"/>
      <c r="I136" s="2"/>
      <c r="J136" s="25">
        <f>J137</f>
        <v>140</v>
      </c>
      <c r="K136" s="25">
        <f>SUM(K137)</f>
        <v>40</v>
      </c>
      <c r="L136" s="23">
        <f t="shared" si="1"/>
        <v>0.2857142857142857</v>
      </c>
    </row>
    <row r="137" spans="1:12" ht="26.25" customHeight="1">
      <c r="A137" s="18" t="s">
        <v>67</v>
      </c>
      <c r="B137" s="243" t="s">
        <v>7</v>
      </c>
      <c r="C137" s="243"/>
      <c r="D137" s="243"/>
      <c r="E137" s="2">
        <v>984</v>
      </c>
      <c r="F137" s="3" t="s">
        <v>69</v>
      </c>
      <c r="G137" s="2">
        <v>3450100</v>
      </c>
      <c r="H137" s="2">
        <v>500</v>
      </c>
      <c r="I137" s="2"/>
      <c r="J137" s="25">
        <f>J138</f>
        <v>140</v>
      </c>
      <c r="K137" s="25">
        <f>SUM(K138)</f>
        <v>40</v>
      </c>
      <c r="L137" s="23">
        <f t="shared" si="1"/>
        <v>0.2857142857142857</v>
      </c>
    </row>
    <row r="138" spans="1:12" ht="17.25" customHeight="1">
      <c r="A138" s="18" t="s">
        <v>430</v>
      </c>
      <c r="B138" s="237" t="s">
        <v>358</v>
      </c>
      <c r="C138" s="238"/>
      <c r="D138" s="239"/>
      <c r="E138" s="2">
        <v>984</v>
      </c>
      <c r="F138" s="3" t="s">
        <v>69</v>
      </c>
      <c r="G138" s="2">
        <v>3450100</v>
      </c>
      <c r="H138" s="2">
        <v>500</v>
      </c>
      <c r="I138" s="2">
        <v>220</v>
      </c>
      <c r="J138" s="25">
        <f>J139</f>
        <v>140</v>
      </c>
      <c r="K138" s="25">
        <f>SUM(K139)</f>
        <v>40</v>
      </c>
      <c r="L138" s="23">
        <f t="shared" si="1"/>
        <v>0.2857142857142857</v>
      </c>
    </row>
    <row r="139" spans="1:12" ht="15.75" customHeight="1">
      <c r="A139" s="18" t="s">
        <v>431</v>
      </c>
      <c r="B139" s="237" t="s">
        <v>370</v>
      </c>
      <c r="C139" s="238"/>
      <c r="D139" s="239"/>
      <c r="E139" s="2">
        <v>984</v>
      </c>
      <c r="F139" s="3" t="s">
        <v>69</v>
      </c>
      <c r="G139" s="2">
        <v>3450100</v>
      </c>
      <c r="H139" s="2">
        <v>500</v>
      </c>
      <c r="I139" s="2">
        <v>226</v>
      </c>
      <c r="J139" s="25">
        <v>140</v>
      </c>
      <c r="K139" s="25">
        <v>40</v>
      </c>
      <c r="L139" s="23">
        <f t="shared" si="1"/>
        <v>0.2857142857142857</v>
      </c>
    </row>
    <row r="140" spans="1:12" ht="26.25" customHeight="1">
      <c r="A140" s="19" t="s">
        <v>62</v>
      </c>
      <c r="B140" s="266" t="s">
        <v>70</v>
      </c>
      <c r="C140" s="267"/>
      <c r="D140" s="268"/>
      <c r="E140" s="21">
        <v>984</v>
      </c>
      <c r="F140" s="24" t="s">
        <v>71</v>
      </c>
      <c r="G140" s="2"/>
      <c r="H140" s="2"/>
      <c r="I140" s="2"/>
      <c r="J140" s="22">
        <f>SUM(J141)</f>
        <v>101516.4</v>
      </c>
      <c r="K140" s="22">
        <f>SUM(K141)</f>
        <v>40587.6</v>
      </c>
      <c r="L140" s="58">
        <f t="shared" si="1"/>
        <v>0.3998132321477121</v>
      </c>
    </row>
    <row r="141" spans="1:12" ht="15">
      <c r="A141" s="19" t="s">
        <v>232</v>
      </c>
      <c r="B141" s="265" t="s">
        <v>72</v>
      </c>
      <c r="C141" s="265"/>
      <c r="D141" s="265"/>
      <c r="E141" s="21">
        <v>984</v>
      </c>
      <c r="F141" s="24" t="s">
        <v>73</v>
      </c>
      <c r="G141" s="2"/>
      <c r="H141" s="2"/>
      <c r="I141" s="2"/>
      <c r="J141" s="22">
        <f>SUM(J231+J142+J235+J244+J253+J150+J157+J163+J167+J174+J177+J181+J185+J189+J259+J193+J197+J201+J205+J209+J213+J217+J221+J227+J146+J263)</f>
        <v>101516.4</v>
      </c>
      <c r="K141" s="22">
        <f>SUM(K231+K142+K235+K244+K253+K150+K157+K163+K167+K174+K177+K181+K185+K189+K259+K193+K197+K201+K205+K209+K213+K217+K221+K227+K146+K263)</f>
        <v>40587.6</v>
      </c>
      <c r="L141" s="58">
        <f aca="true" t="shared" si="4" ref="L141:L189">K141/J141</f>
        <v>0.3998132321477121</v>
      </c>
    </row>
    <row r="142" spans="1:12" ht="120.75" customHeight="1">
      <c r="A142" s="30" t="s">
        <v>74</v>
      </c>
      <c r="B142" s="243" t="s">
        <v>195</v>
      </c>
      <c r="C142" s="243"/>
      <c r="D142" s="243"/>
      <c r="E142" s="2">
        <v>984</v>
      </c>
      <c r="F142" s="3" t="s">
        <v>73</v>
      </c>
      <c r="G142" s="2">
        <v>3150100</v>
      </c>
      <c r="H142" s="2"/>
      <c r="I142" s="2"/>
      <c r="J142" s="26">
        <f>SUM(J143)</f>
        <v>19402.9</v>
      </c>
      <c r="K142" s="26">
        <f>SUM(K143)</f>
        <v>13703</v>
      </c>
      <c r="L142" s="23">
        <f t="shared" si="4"/>
        <v>0.7062346350287843</v>
      </c>
    </row>
    <row r="143" spans="1:12" ht="27.75" customHeight="1">
      <c r="A143" s="30" t="s">
        <v>75</v>
      </c>
      <c r="B143" s="243" t="s">
        <v>7</v>
      </c>
      <c r="C143" s="243"/>
      <c r="D143" s="243"/>
      <c r="E143" s="2">
        <v>984</v>
      </c>
      <c r="F143" s="3" t="s">
        <v>73</v>
      </c>
      <c r="G143" s="2">
        <v>3150100</v>
      </c>
      <c r="H143" s="2">
        <v>500</v>
      </c>
      <c r="I143" s="2"/>
      <c r="J143" s="25">
        <v>19402.9</v>
      </c>
      <c r="K143" s="25">
        <f>SUM(K144)</f>
        <v>13703</v>
      </c>
      <c r="L143" s="23">
        <f t="shared" si="4"/>
        <v>0.7062346350287843</v>
      </c>
    </row>
    <row r="144" spans="1:12" ht="15.75" customHeight="1">
      <c r="A144" s="30" t="s">
        <v>577</v>
      </c>
      <c r="B144" s="237" t="s">
        <v>358</v>
      </c>
      <c r="C144" s="238"/>
      <c r="D144" s="239"/>
      <c r="E144" s="2">
        <v>984</v>
      </c>
      <c r="F144" s="3" t="s">
        <v>73</v>
      </c>
      <c r="G144" s="2">
        <v>3150100</v>
      </c>
      <c r="H144" s="2">
        <v>500</v>
      </c>
      <c r="I144" s="2">
        <v>220</v>
      </c>
      <c r="J144" s="25">
        <v>19402.9</v>
      </c>
      <c r="K144" s="25">
        <f>SUM(K145)</f>
        <v>13703</v>
      </c>
      <c r="L144" s="23">
        <f t="shared" si="4"/>
        <v>0.7062346350287843</v>
      </c>
    </row>
    <row r="145" spans="1:12" ht="15.75" customHeight="1">
      <c r="A145" s="30" t="s">
        <v>578</v>
      </c>
      <c r="B145" s="237" t="s">
        <v>370</v>
      </c>
      <c r="C145" s="238"/>
      <c r="D145" s="239"/>
      <c r="E145" s="2">
        <v>984</v>
      </c>
      <c r="F145" s="3" t="s">
        <v>73</v>
      </c>
      <c r="G145" s="2">
        <v>3150100</v>
      </c>
      <c r="H145" s="2">
        <v>500</v>
      </c>
      <c r="I145" s="2">
        <v>226</v>
      </c>
      <c r="J145" s="25">
        <v>19402.9</v>
      </c>
      <c r="K145" s="25">
        <v>13703</v>
      </c>
      <c r="L145" s="23">
        <f t="shared" si="4"/>
        <v>0.7062346350287843</v>
      </c>
    </row>
    <row r="146" spans="1:12" ht="91.5" customHeight="1">
      <c r="A146" s="30" t="s">
        <v>540</v>
      </c>
      <c r="B146" s="240" t="s">
        <v>530</v>
      </c>
      <c r="C146" s="269"/>
      <c r="D146" s="270"/>
      <c r="E146" s="2">
        <v>984</v>
      </c>
      <c r="F146" s="3" t="s">
        <v>73</v>
      </c>
      <c r="G146" s="4">
        <v>6000101</v>
      </c>
      <c r="H146" s="4"/>
      <c r="I146" s="4"/>
      <c r="J146" s="25">
        <f>SUM(J147)</f>
        <v>50</v>
      </c>
      <c r="K146" s="25">
        <f>SUM(K147)</f>
        <v>0.5</v>
      </c>
      <c r="L146" s="23">
        <f>K146/J146</f>
        <v>0.01</v>
      </c>
    </row>
    <row r="147" spans="1:12" ht="26.25" customHeight="1">
      <c r="A147" s="30" t="s">
        <v>541</v>
      </c>
      <c r="B147" s="237" t="s">
        <v>7</v>
      </c>
      <c r="C147" s="238"/>
      <c r="D147" s="239"/>
      <c r="E147" s="2">
        <v>984</v>
      </c>
      <c r="F147" s="3" t="s">
        <v>73</v>
      </c>
      <c r="G147" s="4">
        <v>6000101</v>
      </c>
      <c r="H147" s="4">
        <v>500</v>
      </c>
      <c r="I147" s="4"/>
      <c r="J147" s="25">
        <f>J148</f>
        <v>50</v>
      </c>
      <c r="K147" s="25">
        <f>K148</f>
        <v>0.5</v>
      </c>
      <c r="L147" s="23">
        <f>K147/J147</f>
        <v>0.01</v>
      </c>
    </row>
    <row r="148" spans="1:12" ht="20.25" customHeight="1">
      <c r="A148" s="30" t="s">
        <v>579</v>
      </c>
      <c r="B148" s="237" t="s">
        <v>358</v>
      </c>
      <c r="C148" s="238"/>
      <c r="D148" s="239"/>
      <c r="E148" s="2">
        <v>984</v>
      </c>
      <c r="F148" s="3" t="s">
        <v>73</v>
      </c>
      <c r="G148" s="4">
        <v>6000101</v>
      </c>
      <c r="H148" s="4">
        <v>500</v>
      </c>
      <c r="I148" s="4">
        <v>220</v>
      </c>
      <c r="J148" s="25">
        <f>J149</f>
        <v>50</v>
      </c>
      <c r="K148" s="25">
        <f>K149</f>
        <v>0.5</v>
      </c>
      <c r="L148" s="23">
        <f>K148/J148</f>
        <v>0.01</v>
      </c>
    </row>
    <row r="149" spans="1:12" ht="20.25" customHeight="1">
      <c r="A149" s="30" t="s">
        <v>580</v>
      </c>
      <c r="B149" s="237" t="s">
        <v>370</v>
      </c>
      <c r="C149" s="238"/>
      <c r="D149" s="239"/>
      <c r="E149" s="2">
        <v>984</v>
      </c>
      <c r="F149" s="3" t="s">
        <v>73</v>
      </c>
      <c r="G149" s="4">
        <v>6000101</v>
      </c>
      <c r="H149" s="4">
        <v>500</v>
      </c>
      <c r="I149" s="4">
        <v>226</v>
      </c>
      <c r="J149" s="25">
        <v>50</v>
      </c>
      <c r="K149" s="25">
        <v>0.5</v>
      </c>
      <c r="L149" s="23">
        <f>K149/J149</f>
        <v>0.01</v>
      </c>
    </row>
    <row r="150" spans="1:12" ht="56.25" customHeight="1">
      <c r="A150" s="30" t="s">
        <v>542</v>
      </c>
      <c r="B150" s="240" t="s">
        <v>181</v>
      </c>
      <c r="C150" s="241"/>
      <c r="D150" s="242"/>
      <c r="E150" s="2">
        <v>984</v>
      </c>
      <c r="F150" s="3" t="s">
        <v>73</v>
      </c>
      <c r="G150" s="2">
        <v>6000102</v>
      </c>
      <c r="H150" s="2"/>
      <c r="I150" s="2"/>
      <c r="J150" s="26">
        <f>SUM(J151)</f>
        <v>2956.1</v>
      </c>
      <c r="K150" s="25">
        <f>SUM(K151)</f>
        <v>84.9</v>
      </c>
      <c r="L150" s="23">
        <f t="shared" si="4"/>
        <v>0.028720273333107813</v>
      </c>
    </row>
    <row r="151" spans="1:12" ht="28.5" customHeight="1">
      <c r="A151" s="30" t="s">
        <v>581</v>
      </c>
      <c r="B151" s="237" t="s">
        <v>7</v>
      </c>
      <c r="C151" s="238"/>
      <c r="D151" s="239"/>
      <c r="E151" s="2">
        <v>984</v>
      </c>
      <c r="F151" s="3" t="s">
        <v>73</v>
      </c>
      <c r="G151" s="2">
        <v>6000102</v>
      </c>
      <c r="H151" s="2">
        <v>500</v>
      </c>
      <c r="I151" s="2"/>
      <c r="J151" s="25">
        <f>SUM(J155+J152)</f>
        <v>2956.1</v>
      </c>
      <c r="K151" s="25">
        <f>SUM(K152+K155)</f>
        <v>84.9</v>
      </c>
      <c r="L151" s="23">
        <f t="shared" si="4"/>
        <v>0.028720273333107813</v>
      </c>
    </row>
    <row r="152" spans="1:12" ht="16.5" customHeight="1">
      <c r="A152" s="30" t="s">
        <v>582</v>
      </c>
      <c r="B152" s="237" t="s">
        <v>358</v>
      </c>
      <c r="C152" s="238"/>
      <c r="D152" s="239"/>
      <c r="E152" s="2">
        <v>984</v>
      </c>
      <c r="F152" s="3" t="s">
        <v>73</v>
      </c>
      <c r="G152" s="2">
        <v>6000102</v>
      </c>
      <c r="H152" s="2">
        <v>500</v>
      </c>
      <c r="I152" s="2">
        <v>220</v>
      </c>
      <c r="J152" s="25">
        <f>SUM(J153:J154)</f>
        <v>1382</v>
      </c>
      <c r="K152" s="25">
        <f>SUM(K153:K154)</f>
        <v>84.9</v>
      </c>
      <c r="L152" s="23">
        <f t="shared" si="4"/>
        <v>0.06143270622286542</v>
      </c>
    </row>
    <row r="153" spans="1:12" ht="27" customHeight="1">
      <c r="A153" s="30" t="s">
        <v>583</v>
      </c>
      <c r="B153" s="244" t="s">
        <v>391</v>
      </c>
      <c r="C153" s="245"/>
      <c r="D153" s="246"/>
      <c r="E153" s="2">
        <v>984</v>
      </c>
      <c r="F153" s="3" t="s">
        <v>73</v>
      </c>
      <c r="G153" s="2">
        <v>6000102</v>
      </c>
      <c r="H153" s="2">
        <v>500</v>
      </c>
      <c r="I153" s="2">
        <v>225</v>
      </c>
      <c r="J153" s="25">
        <v>80</v>
      </c>
      <c r="K153" s="25">
        <v>42.8</v>
      </c>
      <c r="L153" s="23">
        <f t="shared" si="4"/>
        <v>0.5349999999999999</v>
      </c>
    </row>
    <row r="154" spans="1:12" ht="17.25" customHeight="1">
      <c r="A154" s="30" t="s">
        <v>584</v>
      </c>
      <c r="B154" s="237" t="s">
        <v>370</v>
      </c>
      <c r="C154" s="238"/>
      <c r="D154" s="239"/>
      <c r="E154" s="2">
        <v>984</v>
      </c>
      <c r="F154" s="3" t="s">
        <v>73</v>
      </c>
      <c r="G154" s="2">
        <v>6000102</v>
      </c>
      <c r="H154" s="2">
        <v>500</v>
      </c>
      <c r="I154" s="2">
        <v>226</v>
      </c>
      <c r="J154" s="25">
        <v>1302</v>
      </c>
      <c r="K154" s="25">
        <v>42.1</v>
      </c>
      <c r="L154" s="23">
        <f t="shared" si="4"/>
        <v>0.032334869431643626</v>
      </c>
    </row>
    <row r="155" spans="1:12" ht="26.25" customHeight="1">
      <c r="A155" s="30" t="s">
        <v>585</v>
      </c>
      <c r="B155" s="237" t="s">
        <v>395</v>
      </c>
      <c r="C155" s="238"/>
      <c r="D155" s="239"/>
      <c r="E155" s="2">
        <v>984</v>
      </c>
      <c r="F155" s="3" t="s">
        <v>73</v>
      </c>
      <c r="G155" s="2">
        <v>6000102</v>
      </c>
      <c r="H155" s="2">
        <v>500</v>
      </c>
      <c r="I155" s="2">
        <v>300</v>
      </c>
      <c r="J155" s="25">
        <f>SUM(J156)</f>
        <v>1574.1</v>
      </c>
      <c r="K155" s="25">
        <f>SUM(K156)</f>
        <v>0</v>
      </c>
      <c r="L155" s="23">
        <f t="shared" si="4"/>
        <v>0</v>
      </c>
    </row>
    <row r="156" spans="1:12" ht="27.75" customHeight="1">
      <c r="A156" s="30" t="s">
        <v>586</v>
      </c>
      <c r="B156" s="237" t="s">
        <v>397</v>
      </c>
      <c r="C156" s="238"/>
      <c r="D156" s="239"/>
      <c r="E156" s="2">
        <v>984</v>
      </c>
      <c r="F156" s="3" t="s">
        <v>73</v>
      </c>
      <c r="G156" s="2">
        <v>6000102</v>
      </c>
      <c r="H156" s="2">
        <v>500</v>
      </c>
      <c r="I156" s="2">
        <v>310</v>
      </c>
      <c r="J156" s="25">
        <v>1574.1</v>
      </c>
      <c r="K156" s="25">
        <v>0</v>
      </c>
      <c r="L156" s="23">
        <f t="shared" si="4"/>
        <v>0</v>
      </c>
    </row>
    <row r="157" spans="1:12" ht="27" customHeight="1">
      <c r="A157" s="30" t="s">
        <v>544</v>
      </c>
      <c r="B157" s="240" t="s">
        <v>76</v>
      </c>
      <c r="C157" s="241"/>
      <c r="D157" s="242"/>
      <c r="E157" s="2">
        <v>984</v>
      </c>
      <c r="F157" s="3" t="s">
        <v>73</v>
      </c>
      <c r="G157" s="2">
        <v>6000103</v>
      </c>
      <c r="H157" s="2"/>
      <c r="I157" s="2"/>
      <c r="J157" s="26">
        <f>SUM(J158)</f>
        <v>950</v>
      </c>
      <c r="K157" s="26">
        <f>SUM(K158)</f>
        <v>0</v>
      </c>
      <c r="L157" s="23">
        <f t="shared" si="4"/>
        <v>0</v>
      </c>
    </row>
    <row r="158" spans="1:12" ht="26.25" customHeight="1">
      <c r="A158" s="30" t="s">
        <v>587</v>
      </c>
      <c r="B158" s="243" t="s">
        <v>7</v>
      </c>
      <c r="C158" s="243"/>
      <c r="D158" s="243"/>
      <c r="E158" s="2">
        <v>984</v>
      </c>
      <c r="F158" s="3" t="s">
        <v>73</v>
      </c>
      <c r="G158" s="2">
        <v>6000103</v>
      </c>
      <c r="H158" s="2">
        <v>500</v>
      </c>
      <c r="I158" s="2"/>
      <c r="J158" s="25">
        <f>SUM(J159+J161)</f>
        <v>950</v>
      </c>
      <c r="K158" s="25">
        <f>SUM(K159+K161)</f>
        <v>0</v>
      </c>
      <c r="L158" s="23">
        <f t="shared" si="4"/>
        <v>0</v>
      </c>
    </row>
    <row r="159" spans="1:12" ht="15" customHeight="1">
      <c r="A159" s="30" t="s">
        <v>588</v>
      </c>
      <c r="B159" s="237" t="s">
        <v>358</v>
      </c>
      <c r="C159" s="238"/>
      <c r="D159" s="239"/>
      <c r="E159" s="2">
        <v>984</v>
      </c>
      <c r="F159" s="3" t="s">
        <v>73</v>
      </c>
      <c r="G159" s="2">
        <v>6000103</v>
      </c>
      <c r="H159" s="2">
        <v>500</v>
      </c>
      <c r="I159" s="2">
        <v>220</v>
      </c>
      <c r="J159" s="25">
        <f>J160</f>
        <v>200</v>
      </c>
      <c r="K159" s="25">
        <f>SUM(K160)</f>
        <v>0</v>
      </c>
      <c r="L159" s="23">
        <f t="shared" si="4"/>
        <v>0</v>
      </c>
    </row>
    <row r="160" spans="1:12" ht="24" customHeight="1">
      <c r="A160" s="30" t="s">
        <v>589</v>
      </c>
      <c r="B160" s="237" t="s">
        <v>391</v>
      </c>
      <c r="C160" s="238"/>
      <c r="D160" s="239"/>
      <c r="E160" s="2">
        <v>984</v>
      </c>
      <c r="F160" s="3" t="s">
        <v>73</v>
      </c>
      <c r="G160" s="2">
        <v>6000103</v>
      </c>
      <c r="H160" s="2">
        <v>500</v>
      </c>
      <c r="I160" s="2">
        <v>225</v>
      </c>
      <c r="J160" s="25">
        <v>200</v>
      </c>
      <c r="K160" s="25">
        <v>0</v>
      </c>
      <c r="L160" s="23">
        <f t="shared" si="4"/>
        <v>0</v>
      </c>
    </row>
    <row r="161" spans="1:12" ht="24" customHeight="1">
      <c r="A161" s="30" t="s">
        <v>590</v>
      </c>
      <c r="B161" s="237" t="s">
        <v>395</v>
      </c>
      <c r="C161" s="238"/>
      <c r="D161" s="239"/>
      <c r="E161" s="2">
        <v>984</v>
      </c>
      <c r="F161" s="3" t="s">
        <v>73</v>
      </c>
      <c r="G161" s="2">
        <v>6000103</v>
      </c>
      <c r="H161" s="2">
        <v>500</v>
      </c>
      <c r="I161" s="2">
        <v>300</v>
      </c>
      <c r="J161" s="25">
        <f>J162</f>
        <v>750</v>
      </c>
      <c r="K161" s="25">
        <f>SUM(K162)</f>
        <v>0</v>
      </c>
      <c r="L161" s="23">
        <f t="shared" si="4"/>
        <v>0</v>
      </c>
    </row>
    <row r="162" spans="1:12" ht="27" customHeight="1">
      <c r="A162" s="30" t="s">
        <v>591</v>
      </c>
      <c r="B162" s="237" t="s">
        <v>397</v>
      </c>
      <c r="C162" s="238"/>
      <c r="D162" s="239"/>
      <c r="E162" s="2">
        <v>984</v>
      </c>
      <c r="F162" s="3" t="s">
        <v>73</v>
      </c>
      <c r="G162" s="2">
        <v>6000103</v>
      </c>
      <c r="H162" s="2">
        <v>500</v>
      </c>
      <c r="I162" s="2">
        <v>310</v>
      </c>
      <c r="J162" s="25">
        <v>750</v>
      </c>
      <c r="K162" s="25">
        <v>0</v>
      </c>
      <c r="L162" s="23">
        <f t="shared" si="4"/>
        <v>0</v>
      </c>
    </row>
    <row r="163" spans="1:12" ht="99.75" customHeight="1">
      <c r="A163" s="30" t="s">
        <v>546</v>
      </c>
      <c r="B163" s="240" t="s">
        <v>77</v>
      </c>
      <c r="C163" s="241"/>
      <c r="D163" s="242"/>
      <c r="E163" s="2">
        <v>984</v>
      </c>
      <c r="F163" s="3" t="s">
        <v>73</v>
      </c>
      <c r="G163" s="2">
        <v>6000104</v>
      </c>
      <c r="H163" s="2"/>
      <c r="I163" s="2"/>
      <c r="J163" s="26">
        <f aca="true" t="shared" si="5" ref="J163:K165">SUM(J164)</f>
        <v>588.1</v>
      </c>
      <c r="K163" s="25">
        <f t="shared" si="5"/>
        <v>0</v>
      </c>
      <c r="L163" s="23">
        <f t="shared" si="4"/>
        <v>0</v>
      </c>
    </row>
    <row r="164" spans="1:12" ht="24.75" customHeight="1">
      <c r="A164" s="30" t="s">
        <v>592</v>
      </c>
      <c r="B164" s="243" t="s">
        <v>7</v>
      </c>
      <c r="C164" s="243"/>
      <c r="D164" s="243"/>
      <c r="E164" s="2">
        <v>984</v>
      </c>
      <c r="F164" s="3" t="s">
        <v>73</v>
      </c>
      <c r="G164" s="2">
        <v>6000104</v>
      </c>
      <c r="H164" s="2">
        <v>500</v>
      </c>
      <c r="I164" s="2"/>
      <c r="J164" s="25">
        <f t="shared" si="5"/>
        <v>588.1</v>
      </c>
      <c r="K164" s="25">
        <f t="shared" si="5"/>
        <v>0</v>
      </c>
      <c r="L164" s="23">
        <f t="shared" si="4"/>
        <v>0</v>
      </c>
    </row>
    <row r="165" spans="1:12" ht="24" customHeight="1">
      <c r="A165" s="30" t="s">
        <v>593</v>
      </c>
      <c r="B165" s="237" t="s">
        <v>395</v>
      </c>
      <c r="C165" s="238"/>
      <c r="D165" s="239"/>
      <c r="E165" s="2">
        <v>984</v>
      </c>
      <c r="F165" s="3" t="s">
        <v>73</v>
      </c>
      <c r="G165" s="2">
        <v>6000104</v>
      </c>
      <c r="H165" s="2">
        <v>500</v>
      </c>
      <c r="I165" s="2">
        <v>300</v>
      </c>
      <c r="J165" s="25">
        <f t="shared" si="5"/>
        <v>588.1</v>
      </c>
      <c r="K165" s="25">
        <f t="shared" si="5"/>
        <v>0</v>
      </c>
      <c r="L165" s="23">
        <f t="shared" si="4"/>
        <v>0</v>
      </c>
    </row>
    <row r="166" spans="1:12" ht="28.5" customHeight="1">
      <c r="A166" s="30" t="s">
        <v>594</v>
      </c>
      <c r="B166" s="237" t="s">
        <v>397</v>
      </c>
      <c r="C166" s="238"/>
      <c r="D166" s="239"/>
      <c r="E166" s="2">
        <v>984</v>
      </c>
      <c r="F166" s="3" t="s">
        <v>73</v>
      </c>
      <c r="G166" s="2">
        <v>6000104</v>
      </c>
      <c r="H166" s="2">
        <v>500</v>
      </c>
      <c r="I166" s="2">
        <v>310</v>
      </c>
      <c r="J166" s="25">
        <v>588.1</v>
      </c>
      <c r="K166" s="25">
        <v>0</v>
      </c>
      <c r="L166" s="23">
        <f t="shared" si="4"/>
        <v>0</v>
      </c>
    </row>
    <row r="167" spans="1:12" ht="40.5" customHeight="1">
      <c r="A167" s="30" t="s">
        <v>548</v>
      </c>
      <c r="B167" s="240" t="s">
        <v>78</v>
      </c>
      <c r="C167" s="241"/>
      <c r="D167" s="242"/>
      <c r="E167" s="2">
        <v>984</v>
      </c>
      <c r="F167" s="3" t="s">
        <v>73</v>
      </c>
      <c r="G167" s="2">
        <v>6000105</v>
      </c>
      <c r="H167" s="2"/>
      <c r="I167" s="2"/>
      <c r="J167" s="26">
        <f>SUM(J168)</f>
        <v>2000</v>
      </c>
      <c r="K167" s="25">
        <f>SUM(K168)</f>
        <v>212.7</v>
      </c>
      <c r="L167" s="23">
        <f t="shared" si="4"/>
        <v>0.10635</v>
      </c>
    </row>
    <row r="168" spans="1:12" ht="24.75" customHeight="1">
      <c r="A168" s="30" t="s">
        <v>595</v>
      </c>
      <c r="B168" s="243" t="s">
        <v>7</v>
      </c>
      <c r="C168" s="243"/>
      <c r="D168" s="243"/>
      <c r="E168" s="2">
        <v>984</v>
      </c>
      <c r="F168" s="3" t="s">
        <v>73</v>
      </c>
      <c r="G168" s="2">
        <v>6000105</v>
      </c>
      <c r="H168" s="2">
        <v>500</v>
      </c>
      <c r="I168" s="2"/>
      <c r="J168" s="25">
        <f>SUM(J169+J172)</f>
        <v>2000</v>
      </c>
      <c r="K168" s="25">
        <f>SUM(K169+K172)</f>
        <v>212.7</v>
      </c>
      <c r="L168" s="23">
        <f t="shared" si="4"/>
        <v>0.10635</v>
      </c>
    </row>
    <row r="169" spans="1:12" ht="15.75" customHeight="1">
      <c r="A169" s="30" t="s">
        <v>596</v>
      </c>
      <c r="B169" s="237" t="s">
        <v>358</v>
      </c>
      <c r="C169" s="238"/>
      <c r="D169" s="239"/>
      <c r="E169" s="2">
        <v>984</v>
      </c>
      <c r="F169" s="3" t="s">
        <v>73</v>
      </c>
      <c r="G169" s="2">
        <v>6000105</v>
      </c>
      <c r="H169" s="2">
        <v>500</v>
      </c>
      <c r="I169" s="2">
        <v>220</v>
      </c>
      <c r="J169" s="25">
        <f>SUM(J170:J171)</f>
        <v>1900</v>
      </c>
      <c r="K169" s="25">
        <f>SUM(K171)</f>
        <v>112.7</v>
      </c>
      <c r="L169" s="23">
        <f t="shared" si="4"/>
        <v>0.05931578947368421</v>
      </c>
    </row>
    <row r="170" spans="1:12" ht="15.75" customHeight="1">
      <c r="A170" s="30" t="s">
        <v>597</v>
      </c>
      <c r="B170" s="237" t="s">
        <v>391</v>
      </c>
      <c r="C170" s="238"/>
      <c r="D170" s="239"/>
      <c r="E170" s="2">
        <v>984</v>
      </c>
      <c r="F170" s="3" t="s">
        <v>73</v>
      </c>
      <c r="G170" s="2">
        <v>6000105</v>
      </c>
      <c r="H170" s="2">
        <v>500</v>
      </c>
      <c r="I170" s="2">
        <v>225</v>
      </c>
      <c r="J170" s="25">
        <v>100</v>
      </c>
      <c r="K170" s="25">
        <v>0</v>
      </c>
      <c r="L170" s="23">
        <f t="shared" si="4"/>
        <v>0</v>
      </c>
    </row>
    <row r="171" spans="1:12" ht="12.75" customHeight="1">
      <c r="A171" s="30" t="s">
        <v>598</v>
      </c>
      <c r="B171" s="237" t="s">
        <v>370</v>
      </c>
      <c r="C171" s="238"/>
      <c r="D171" s="239"/>
      <c r="E171" s="2">
        <v>984</v>
      </c>
      <c r="F171" s="3" t="s">
        <v>73</v>
      </c>
      <c r="G171" s="2">
        <v>6000105</v>
      </c>
      <c r="H171" s="2">
        <v>500</v>
      </c>
      <c r="I171" s="2">
        <v>226</v>
      </c>
      <c r="J171" s="25">
        <v>1800</v>
      </c>
      <c r="K171" s="25">
        <v>112.7</v>
      </c>
      <c r="L171" s="23">
        <f t="shared" si="4"/>
        <v>0.06261111111111112</v>
      </c>
    </row>
    <row r="172" spans="1:12" ht="26.25" customHeight="1">
      <c r="A172" s="30" t="s">
        <v>599</v>
      </c>
      <c r="B172" s="237" t="s">
        <v>395</v>
      </c>
      <c r="C172" s="238"/>
      <c r="D172" s="239"/>
      <c r="E172" s="2">
        <v>984</v>
      </c>
      <c r="F172" s="3" t="s">
        <v>73</v>
      </c>
      <c r="G172" s="2">
        <v>6000105</v>
      </c>
      <c r="H172" s="2">
        <v>500</v>
      </c>
      <c r="I172" s="2">
        <v>300</v>
      </c>
      <c r="J172" s="25">
        <f>J173</f>
        <v>100</v>
      </c>
      <c r="K172" s="25">
        <f>K173</f>
        <v>100</v>
      </c>
      <c r="L172" s="23">
        <f t="shared" si="4"/>
        <v>1</v>
      </c>
    </row>
    <row r="173" spans="1:12" ht="29.25" customHeight="1">
      <c r="A173" s="30" t="s">
        <v>600</v>
      </c>
      <c r="B173" s="237" t="s">
        <v>397</v>
      </c>
      <c r="C173" s="238"/>
      <c r="D173" s="239"/>
      <c r="E173" s="2">
        <v>984</v>
      </c>
      <c r="F173" s="3" t="s">
        <v>73</v>
      </c>
      <c r="G173" s="2">
        <v>6000105</v>
      </c>
      <c r="H173" s="2">
        <v>500</v>
      </c>
      <c r="I173" s="2">
        <v>310</v>
      </c>
      <c r="J173" s="25">
        <v>100</v>
      </c>
      <c r="K173" s="25">
        <v>100</v>
      </c>
      <c r="L173" s="23">
        <f t="shared" si="4"/>
        <v>1</v>
      </c>
    </row>
    <row r="174" spans="1:12" ht="63" customHeight="1">
      <c r="A174" s="30" t="s">
        <v>550</v>
      </c>
      <c r="B174" s="240" t="s">
        <v>643</v>
      </c>
      <c r="C174" s="269"/>
      <c r="D174" s="270"/>
      <c r="E174" s="2">
        <v>984</v>
      </c>
      <c r="F174" s="3" t="s">
        <v>73</v>
      </c>
      <c r="G174" s="2">
        <v>6000106</v>
      </c>
      <c r="H174" s="2"/>
      <c r="I174" s="2"/>
      <c r="J174" s="25">
        <f>SUM(J175)</f>
        <v>100</v>
      </c>
      <c r="K174" s="25">
        <f>SUM(K175)</f>
        <v>0</v>
      </c>
      <c r="L174" s="23">
        <f>K174/J174</f>
        <v>0</v>
      </c>
    </row>
    <row r="175" spans="1:12" ht="15.75" customHeight="1">
      <c r="A175" s="30" t="s">
        <v>601</v>
      </c>
      <c r="B175" s="237" t="s">
        <v>358</v>
      </c>
      <c r="C175" s="238"/>
      <c r="D175" s="239"/>
      <c r="E175" s="2">
        <v>984</v>
      </c>
      <c r="F175" s="3" t="s">
        <v>73</v>
      </c>
      <c r="G175" s="2">
        <v>6000106</v>
      </c>
      <c r="H175" s="2">
        <v>500</v>
      </c>
      <c r="I175" s="2">
        <v>220</v>
      </c>
      <c r="J175" s="25">
        <f>SUM(J176)</f>
        <v>100</v>
      </c>
      <c r="K175" s="25">
        <f>SUM(K176)</f>
        <v>0</v>
      </c>
      <c r="L175" s="23">
        <f>K175/J175</f>
        <v>0</v>
      </c>
    </row>
    <row r="176" spans="1:12" ht="18.75" customHeight="1">
      <c r="A176" s="30" t="s">
        <v>644</v>
      </c>
      <c r="B176" s="237" t="s">
        <v>370</v>
      </c>
      <c r="C176" s="238"/>
      <c r="D176" s="239"/>
      <c r="E176" s="2">
        <v>984</v>
      </c>
      <c r="F176" s="3" t="s">
        <v>73</v>
      </c>
      <c r="G176" s="2">
        <v>6000106</v>
      </c>
      <c r="H176" s="2">
        <v>500</v>
      </c>
      <c r="I176" s="2">
        <v>226</v>
      </c>
      <c r="J176" s="25">
        <v>100</v>
      </c>
      <c r="K176" s="25">
        <v>0</v>
      </c>
      <c r="L176" s="23">
        <f>K176/J176</f>
        <v>0</v>
      </c>
    </row>
    <row r="177" spans="1:12" ht="38.25" customHeight="1">
      <c r="A177" s="30" t="s">
        <v>552</v>
      </c>
      <c r="B177" s="240" t="s">
        <v>79</v>
      </c>
      <c r="C177" s="241"/>
      <c r="D177" s="242"/>
      <c r="E177" s="2">
        <v>984</v>
      </c>
      <c r="F177" s="3" t="s">
        <v>73</v>
      </c>
      <c r="G177" s="2">
        <v>6000201</v>
      </c>
      <c r="H177" s="2"/>
      <c r="I177" s="2"/>
      <c r="J177" s="26">
        <f>SUM(J178)</f>
        <v>600</v>
      </c>
      <c r="K177" s="26">
        <f>SUM(K178)</f>
        <v>138.9</v>
      </c>
      <c r="L177" s="23">
        <f t="shared" si="4"/>
        <v>0.2315</v>
      </c>
    </row>
    <row r="178" spans="1:12" ht="27" customHeight="1">
      <c r="A178" s="30" t="s">
        <v>602</v>
      </c>
      <c r="B178" s="243" t="s">
        <v>7</v>
      </c>
      <c r="C178" s="243"/>
      <c r="D178" s="243"/>
      <c r="E178" s="2">
        <v>984</v>
      </c>
      <c r="F178" s="3" t="s">
        <v>73</v>
      </c>
      <c r="G178" s="2">
        <v>6000201</v>
      </c>
      <c r="H178" s="2">
        <v>500</v>
      </c>
      <c r="I178" s="2"/>
      <c r="J178" s="25">
        <v>600</v>
      </c>
      <c r="K178" s="25">
        <f>K179</f>
        <v>138.9</v>
      </c>
      <c r="L178" s="23">
        <f t="shared" si="4"/>
        <v>0.2315</v>
      </c>
    </row>
    <row r="179" spans="1:12" ht="15" customHeight="1">
      <c r="A179" s="30" t="s">
        <v>603</v>
      </c>
      <c r="B179" s="237" t="s">
        <v>358</v>
      </c>
      <c r="C179" s="238"/>
      <c r="D179" s="239"/>
      <c r="E179" s="2">
        <v>984</v>
      </c>
      <c r="F179" s="3" t="s">
        <v>73</v>
      </c>
      <c r="G179" s="2">
        <v>6000201</v>
      </c>
      <c r="H179" s="2">
        <v>500</v>
      </c>
      <c r="I179" s="2">
        <v>220</v>
      </c>
      <c r="J179" s="25">
        <v>600</v>
      </c>
      <c r="K179" s="25">
        <f>K180</f>
        <v>138.9</v>
      </c>
      <c r="L179" s="23">
        <f t="shared" si="4"/>
        <v>0.2315</v>
      </c>
    </row>
    <row r="180" spans="1:12" ht="13.5" customHeight="1">
      <c r="A180" s="30" t="s">
        <v>604</v>
      </c>
      <c r="B180" s="237" t="s">
        <v>370</v>
      </c>
      <c r="C180" s="238"/>
      <c r="D180" s="239"/>
      <c r="E180" s="2">
        <v>984</v>
      </c>
      <c r="F180" s="3" t="s">
        <v>73</v>
      </c>
      <c r="G180" s="2">
        <v>6000201</v>
      </c>
      <c r="H180" s="2">
        <v>500</v>
      </c>
      <c r="I180" s="2">
        <v>226</v>
      </c>
      <c r="J180" s="25">
        <v>600</v>
      </c>
      <c r="K180" s="25">
        <v>138.9</v>
      </c>
      <c r="L180" s="23">
        <f t="shared" si="4"/>
        <v>0.2315</v>
      </c>
    </row>
    <row r="181" spans="1:12" ht="33.75" customHeight="1">
      <c r="A181" s="30" t="s">
        <v>554</v>
      </c>
      <c r="B181" s="240" t="s">
        <v>124</v>
      </c>
      <c r="C181" s="241"/>
      <c r="D181" s="242"/>
      <c r="E181" s="2">
        <v>984</v>
      </c>
      <c r="F181" s="3" t="s">
        <v>73</v>
      </c>
      <c r="G181" s="2">
        <v>6000202</v>
      </c>
      <c r="H181" s="2"/>
      <c r="I181" s="2"/>
      <c r="J181" s="26">
        <v>779</v>
      </c>
      <c r="K181" s="25">
        <f>SUM(K182)</f>
        <v>264.4</v>
      </c>
      <c r="L181" s="23">
        <f t="shared" si="4"/>
        <v>0.33940949935815146</v>
      </c>
    </row>
    <row r="182" spans="1:12" ht="25.5" customHeight="1">
      <c r="A182" s="30" t="s">
        <v>645</v>
      </c>
      <c r="B182" s="243" t="s">
        <v>7</v>
      </c>
      <c r="C182" s="243"/>
      <c r="D182" s="243"/>
      <c r="E182" s="2">
        <v>984</v>
      </c>
      <c r="F182" s="3" t="s">
        <v>73</v>
      </c>
      <c r="G182" s="2">
        <v>6000202</v>
      </c>
      <c r="H182" s="2">
        <v>500</v>
      </c>
      <c r="I182" s="2"/>
      <c r="J182" s="25">
        <v>779</v>
      </c>
      <c r="K182" s="25">
        <f>K183</f>
        <v>264.4</v>
      </c>
      <c r="L182" s="23">
        <f t="shared" si="4"/>
        <v>0.33940949935815146</v>
      </c>
    </row>
    <row r="183" spans="1:12" ht="18" customHeight="1">
      <c r="A183" s="30" t="s">
        <v>646</v>
      </c>
      <c r="B183" s="237" t="s">
        <v>358</v>
      </c>
      <c r="C183" s="238"/>
      <c r="D183" s="239"/>
      <c r="E183" s="2">
        <v>984</v>
      </c>
      <c r="F183" s="3" t="s">
        <v>73</v>
      </c>
      <c r="G183" s="2">
        <v>6000202</v>
      </c>
      <c r="H183" s="2">
        <v>500</v>
      </c>
      <c r="I183" s="2">
        <v>220</v>
      </c>
      <c r="J183" s="25">
        <v>779</v>
      </c>
      <c r="K183" s="25">
        <f>K184</f>
        <v>264.4</v>
      </c>
      <c r="L183" s="23">
        <f t="shared" si="4"/>
        <v>0.33940949935815146</v>
      </c>
    </row>
    <row r="184" spans="1:12" ht="14.25" customHeight="1">
      <c r="A184" s="30" t="s">
        <v>647</v>
      </c>
      <c r="B184" s="237" t="s">
        <v>370</v>
      </c>
      <c r="C184" s="238"/>
      <c r="D184" s="239"/>
      <c r="E184" s="2">
        <v>984</v>
      </c>
      <c r="F184" s="3" t="s">
        <v>73</v>
      </c>
      <c r="G184" s="2">
        <v>6000202</v>
      </c>
      <c r="H184" s="2">
        <v>500</v>
      </c>
      <c r="I184" s="2">
        <v>226</v>
      </c>
      <c r="J184" s="25">
        <v>779</v>
      </c>
      <c r="K184" s="25">
        <v>264.4</v>
      </c>
      <c r="L184" s="23">
        <f t="shared" si="4"/>
        <v>0.33940949935815146</v>
      </c>
    </row>
    <row r="185" spans="1:12" ht="66" customHeight="1">
      <c r="A185" s="30" t="s">
        <v>556</v>
      </c>
      <c r="B185" s="240" t="s">
        <v>209</v>
      </c>
      <c r="C185" s="241"/>
      <c r="D185" s="242"/>
      <c r="E185" s="2">
        <v>984</v>
      </c>
      <c r="F185" s="3" t="s">
        <v>73</v>
      </c>
      <c r="G185" s="2">
        <v>6000203</v>
      </c>
      <c r="H185" s="2"/>
      <c r="I185" s="2"/>
      <c r="J185" s="26">
        <f>SUM(J186)</f>
        <v>150</v>
      </c>
      <c r="K185" s="25">
        <v>0</v>
      </c>
      <c r="L185" s="23">
        <f t="shared" si="4"/>
        <v>0</v>
      </c>
    </row>
    <row r="186" spans="1:12" ht="24.75" customHeight="1">
      <c r="A186" s="30" t="s">
        <v>557</v>
      </c>
      <c r="B186" s="243" t="s">
        <v>7</v>
      </c>
      <c r="C186" s="243"/>
      <c r="D186" s="243"/>
      <c r="E186" s="2">
        <v>984</v>
      </c>
      <c r="F186" s="3" t="s">
        <v>73</v>
      </c>
      <c r="G186" s="2">
        <v>6000203</v>
      </c>
      <c r="H186" s="2">
        <v>500</v>
      </c>
      <c r="I186" s="2"/>
      <c r="J186" s="25">
        <v>150</v>
      </c>
      <c r="K186" s="25">
        <v>0</v>
      </c>
      <c r="L186" s="23">
        <f t="shared" si="4"/>
        <v>0</v>
      </c>
    </row>
    <row r="187" spans="1:12" ht="14.25" customHeight="1">
      <c r="A187" s="30" t="s">
        <v>648</v>
      </c>
      <c r="B187" s="237" t="s">
        <v>358</v>
      </c>
      <c r="C187" s="238"/>
      <c r="D187" s="239"/>
      <c r="E187" s="2">
        <v>984</v>
      </c>
      <c r="F187" s="3" t="s">
        <v>73</v>
      </c>
      <c r="G187" s="2">
        <v>6000203</v>
      </c>
      <c r="H187" s="2">
        <v>500</v>
      </c>
      <c r="I187" s="2">
        <v>220</v>
      </c>
      <c r="J187" s="25">
        <v>150</v>
      </c>
      <c r="K187" s="25">
        <v>0</v>
      </c>
      <c r="L187" s="23">
        <f t="shared" si="4"/>
        <v>0</v>
      </c>
    </row>
    <row r="188" spans="1:12" ht="14.25" customHeight="1">
      <c r="A188" s="30" t="s">
        <v>649</v>
      </c>
      <c r="B188" s="237" t="s">
        <v>370</v>
      </c>
      <c r="C188" s="238"/>
      <c r="D188" s="239"/>
      <c r="E188" s="2">
        <v>984</v>
      </c>
      <c r="F188" s="3" t="s">
        <v>73</v>
      </c>
      <c r="G188" s="2">
        <v>6000203</v>
      </c>
      <c r="H188" s="2">
        <v>500</v>
      </c>
      <c r="I188" s="2">
        <v>226</v>
      </c>
      <c r="J188" s="25">
        <v>150</v>
      </c>
      <c r="K188" s="25">
        <v>0</v>
      </c>
      <c r="L188" s="23">
        <f t="shared" si="4"/>
        <v>0</v>
      </c>
    </row>
    <row r="189" spans="1:12" ht="262.5" customHeight="1">
      <c r="A189" s="30" t="s">
        <v>558</v>
      </c>
      <c r="B189" s="240" t="s">
        <v>182</v>
      </c>
      <c r="C189" s="241"/>
      <c r="D189" s="242"/>
      <c r="E189" s="2">
        <v>984</v>
      </c>
      <c r="F189" s="3" t="s">
        <v>73</v>
      </c>
      <c r="G189" s="2">
        <v>6000204</v>
      </c>
      <c r="H189" s="2"/>
      <c r="I189" s="2"/>
      <c r="J189" s="26">
        <f>SUM(J190)</f>
        <v>1806.5</v>
      </c>
      <c r="K189" s="25">
        <f>SUM(K190)</f>
        <v>192.8</v>
      </c>
      <c r="L189" s="23">
        <f t="shared" si="4"/>
        <v>0.10672571270412401</v>
      </c>
    </row>
    <row r="190" spans="1:12" ht="25.5" customHeight="1">
      <c r="A190" s="30" t="s">
        <v>605</v>
      </c>
      <c r="B190" s="243" t="s">
        <v>7</v>
      </c>
      <c r="C190" s="243"/>
      <c r="D190" s="243"/>
      <c r="E190" s="2">
        <v>984</v>
      </c>
      <c r="F190" s="3" t="s">
        <v>73</v>
      </c>
      <c r="G190" s="2">
        <v>6000204</v>
      </c>
      <c r="H190" s="2">
        <v>500</v>
      </c>
      <c r="I190" s="2"/>
      <c r="J190" s="25">
        <f>SUM(J191)</f>
        <v>1806.5</v>
      </c>
      <c r="K190" s="25">
        <f>K191</f>
        <v>192.8</v>
      </c>
      <c r="L190" s="23">
        <f aca="true" t="shared" si="6" ref="L190:L297">K190/J190</f>
        <v>0.10672571270412401</v>
      </c>
    </row>
    <row r="191" spans="1:12" ht="21" customHeight="1">
      <c r="A191" s="30" t="s">
        <v>606</v>
      </c>
      <c r="B191" s="237" t="s">
        <v>358</v>
      </c>
      <c r="C191" s="238"/>
      <c r="D191" s="239"/>
      <c r="E191" s="2">
        <v>984</v>
      </c>
      <c r="F191" s="3" t="s">
        <v>73</v>
      </c>
      <c r="G191" s="2">
        <v>6000204</v>
      </c>
      <c r="H191" s="2">
        <v>500</v>
      </c>
      <c r="I191" s="2">
        <v>220</v>
      </c>
      <c r="J191" s="25">
        <f>SUM(J192)</f>
        <v>1806.5</v>
      </c>
      <c r="K191" s="25">
        <f>K192</f>
        <v>192.8</v>
      </c>
      <c r="L191" s="23">
        <f t="shared" si="6"/>
        <v>0.10672571270412401</v>
      </c>
    </row>
    <row r="192" spans="1:12" ht="15" customHeight="1">
      <c r="A192" s="30" t="s">
        <v>607</v>
      </c>
      <c r="B192" s="237" t="s">
        <v>370</v>
      </c>
      <c r="C192" s="238"/>
      <c r="D192" s="239"/>
      <c r="E192" s="2">
        <v>984</v>
      </c>
      <c r="F192" s="3" t="s">
        <v>73</v>
      </c>
      <c r="G192" s="2">
        <v>6000204</v>
      </c>
      <c r="H192" s="2">
        <v>500</v>
      </c>
      <c r="I192" s="2">
        <v>226</v>
      </c>
      <c r="J192" s="25">
        <v>1806.5</v>
      </c>
      <c r="K192" s="25">
        <v>192.8</v>
      </c>
      <c r="L192" s="23">
        <f t="shared" si="6"/>
        <v>0.10672571270412401</v>
      </c>
    </row>
    <row r="193" spans="1:12" ht="49.5" customHeight="1">
      <c r="A193" s="30" t="s">
        <v>560</v>
      </c>
      <c r="B193" s="240" t="s">
        <v>197</v>
      </c>
      <c r="C193" s="241"/>
      <c r="D193" s="242"/>
      <c r="E193" s="2">
        <v>984</v>
      </c>
      <c r="F193" s="3" t="s">
        <v>73</v>
      </c>
      <c r="G193" s="2">
        <v>6000205</v>
      </c>
      <c r="H193" s="2"/>
      <c r="I193" s="2"/>
      <c r="J193" s="26">
        <f>SUM(J194)</f>
        <v>1564.7</v>
      </c>
      <c r="K193" s="26">
        <f>SUM(K194)</f>
        <v>429</v>
      </c>
      <c r="L193" s="23">
        <f t="shared" si="6"/>
        <v>0.2741739630600115</v>
      </c>
    </row>
    <row r="194" spans="1:12" ht="24" customHeight="1">
      <c r="A194" s="30" t="s">
        <v>608</v>
      </c>
      <c r="B194" s="243" t="s">
        <v>7</v>
      </c>
      <c r="C194" s="243"/>
      <c r="D194" s="243"/>
      <c r="E194" s="2">
        <v>984</v>
      </c>
      <c r="F194" s="3" t="s">
        <v>73</v>
      </c>
      <c r="G194" s="2">
        <v>6000205</v>
      </c>
      <c r="H194" s="2">
        <v>500</v>
      </c>
      <c r="I194" s="2"/>
      <c r="J194" s="25">
        <f>J195</f>
        <v>1564.7</v>
      </c>
      <c r="K194" s="25">
        <f>K195</f>
        <v>429</v>
      </c>
      <c r="L194" s="23">
        <f t="shared" si="6"/>
        <v>0.2741739630600115</v>
      </c>
    </row>
    <row r="195" spans="1:12" ht="16.5" customHeight="1">
      <c r="A195" s="30" t="s">
        <v>609</v>
      </c>
      <c r="B195" s="237" t="s">
        <v>358</v>
      </c>
      <c r="C195" s="238"/>
      <c r="D195" s="239"/>
      <c r="E195" s="2">
        <v>984</v>
      </c>
      <c r="F195" s="3" t="s">
        <v>73</v>
      </c>
      <c r="G195" s="2">
        <v>6000205</v>
      </c>
      <c r="H195" s="2">
        <v>500</v>
      </c>
      <c r="I195" s="2">
        <v>220</v>
      </c>
      <c r="J195" s="25">
        <f>J196</f>
        <v>1564.7</v>
      </c>
      <c r="K195" s="25">
        <f>K196</f>
        <v>429</v>
      </c>
      <c r="L195" s="23">
        <f t="shared" si="6"/>
        <v>0.2741739630600115</v>
      </c>
    </row>
    <row r="196" spans="1:12" ht="14.25" customHeight="1">
      <c r="A196" s="30" t="s">
        <v>610</v>
      </c>
      <c r="B196" s="237" t="s">
        <v>370</v>
      </c>
      <c r="C196" s="238"/>
      <c r="D196" s="239"/>
      <c r="E196" s="2">
        <v>984</v>
      </c>
      <c r="F196" s="3" t="s">
        <v>73</v>
      </c>
      <c r="G196" s="2">
        <v>6000205</v>
      </c>
      <c r="H196" s="2">
        <v>500</v>
      </c>
      <c r="I196" s="2">
        <v>226</v>
      </c>
      <c r="J196" s="25">
        <v>1564.7</v>
      </c>
      <c r="K196" s="25">
        <v>429</v>
      </c>
      <c r="L196" s="23">
        <f t="shared" si="6"/>
        <v>0.2741739630600115</v>
      </c>
    </row>
    <row r="197" spans="1:12" ht="71.25" customHeight="1">
      <c r="A197" s="30" t="s">
        <v>562</v>
      </c>
      <c r="B197" s="240" t="s">
        <v>196</v>
      </c>
      <c r="C197" s="241"/>
      <c r="D197" s="242"/>
      <c r="E197" s="2">
        <v>984</v>
      </c>
      <c r="F197" s="3" t="s">
        <v>73</v>
      </c>
      <c r="G197" s="2">
        <v>6000301</v>
      </c>
      <c r="H197" s="2"/>
      <c r="I197" s="2"/>
      <c r="J197" s="26">
        <f>SUM(J198)</f>
        <v>400</v>
      </c>
      <c r="K197" s="26">
        <f>SUM(K198)</f>
        <v>361.3</v>
      </c>
      <c r="L197" s="23">
        <f t="shared" si="6"/>
        <v>0.90325</v>
      </c>
    </row>
    <row r="198" spans="1:12" ht="27" customHeight="1">
      <c r="A198" s="30" t="s">
        <v>650</v>
      </c>
      <c r="B198" s="237" t="s">
        <v>7</v>
      </c>
      <c r="C198" s="238"/>
      <c r="D198" s="239"/>
      <c r="E198" s="2">
        <v>984</v>
      </c>
      <c r="F198" s="3" t="s">
        <v>73</v>
      </c>
      <c r="G198" s="2">
        <v>6000301</v>
      </c>
      <c r="H198" s="2">
        <v>500</v>
      </c>
      <c r="I198" s="2"/>
      <c r="J198" s="25">
        <f>J199</f>
        <v>400</v>
      </c>
      <c r="K198" s="25">
        <f>K199</f>
        <v>361.3</v>
      </c>
      <c r="L198" s="23">
        <f t="shared" si="6"/>
        <v>0.90325</v>
      </c>
    </row>
    <row r="199" spans="1:12" ht="15" customHeight="1">
      <c r="A199" s="30" t="s">
        <v>611</v>
      </c>
      <c r="B199" s="237" t="s">
        <v>358</v>
      </c>
      <c r="C199" s="238"/>
      <c r="D199" s="239"/>
      <c r="E199" s="2">
        <v>984</v>
      </c>
      <c r="F199" s="3" t="s">
        <v>73</v>
      </c>
      <c r="G199" s="2">
        <v>6000301</v>
      </c>
      <c r="H199" s="2">
        <v>500</v>
      </c>
      <c r="I199" s="2">
        <v>220</v>
      </c>
      <c r="J199" s="25">
        <f>J200</f>
        <v>400</v>
      </c>
      <c r="K199" s="25">
        <f>K200</f>
        <v>361.3</v>
      </c>
      <c r="L199" s="23">
        <f t="shared" si="6"/>
        <v>0.90325</v>
      </c>
    </row>
    <row r="200" spans="1:12" ht="17.25" customHeight="1">
      <c r="A200" s="30" t="s">
        <v>651</v>
      </c>
      <c r="B200" s="237" t="s">
        <v>370</v>
      </c>
      <c r="C200" s="238"/>
      <c r="D200" s="239"/>
      <c r="E200" s="2">
        <v>984</v>
      </c>
      <c r="F200" s="3" t="s">
        <v>73</v>
      </c>
      <c r="G200" s="2">
        <v>6000301</v>
      </c>
      <c r="H200" s="2">
        <v>500</v>
      </c>
      <c r="I200" s="2">
        <v>226</v>
      </c>
      <c r="J200" s="25">
        <v>400</v>
      </c>
      <c r="K200" s="25">
        <v>361.3</v>
      </c>
      <c r="L200" s="23">
        <f t="shared" si="6"/>
        <v>0.90325</v>
      </c>
    </row>
    <row r="201" spans="1:12" ht="84.75" customHeight="1">
      <c r="A201" s="30" t="s">
        <v>564</v>
      </c>
      <c r="B201" s="240" t="s">
        <v>183</v>
      </c>
      <c r="C201" s="241"/>
      <c r="D201" s="242"/>
      <c r="E201" s="2">
        <v>984</v>
      </c>
      <c r="F201" s="3" t="s">
        <v>73</v>
      </c>
      <c r="G201" s="2">
        <v>6000401</v>
      </c>
      <c r="H201" s="2"/>
      <c r="I201" s="2"/>
      <c r="J201" s="26">
        <f>SUM(J202)</f>
        <v>100</v>
      </c>
      <c r="K201" s="25">
        <v>100</v>
      </c>
      <c r="L201" s="23">
        <f t="shared" si="6"/>
        <v>1</v>
      </c>
    </row>
    <row r="202" spans="1:12" ht="27" customHeight="1">
      <c r="A202" s="30" t="s">
        <v>565</v>
      </c>
      <c r="B202" s="243" t="s">
        <v>7</v>
      </c>
      <c r="C202" s="243"/>
      <c r="D202" s="243"/>
      <c r="E202" s="2">
        <v>984</v>
      </c>
      <c r="F202" s="3" t="s">
        <v>73</v>
      </c>
      <c r="G202" s="2">
        <v>6000401</v>
      </c>
      <c r="H202" s="2">
        <v>500</v>
      </c>
      <c r="I202" s="2"/>
      <c r="J202" s="25">
        <v>100</v>
      </c>
      <c r="K202" s="25">
        <v>100</v>
      </c>
      <c r="L202" s="23">
        <f t="shared" si="6"/>
        <v>1</v>
      </c>
    </row>
    <row r="203" spans="1:12" ht="15" customHeight="1">
      <c r="A203" s="30" t="s">
        <v>652</v>
      </c>
      <c r="B203" s="237" t="s">
        <v>358</v>
      </c>
      <c r="C203" s="238"/>
      <c r="D203" s="239"/>
      <c r="E203" s="2">
        <v>984</v>
      </c>
      <c r="F203" s="3" t="s">
        <v>73</v>
      </c>
      <c r="G203" s="2">
        <v>6000401</v>
      </c>
      <c r="H203" s="2">
        <v>500</v>
      </c>
      <c r="I203" s="2">
        <v>220</v>
      </c>
      <c r="J203" s="25">
        <v>100</v>
      </c>
      <c r="K203" s="25">
        <f>SUM(K204)</f>
        <v>100</v>
      </c>
      <c r="L203" s="23">
        <f t="shared" si="6"/>
        <v>1</v>
      </c>
    </row>
    <row r="204" spans="1:12" ht="15" customHeight="1">
      <c r="A204" s="30" t="s">
        <v>612</v>
      </c>
      <c r="B204" s="237" t="s">
        <v>370</v>
      </c>
      <c r="C204" s="238"/>
      <c r="D204" s="239"/>
      <c r="E204" s="2">
        <v>984</v>
      </c>
      <c r="F204" s="3" t="s">
        <v>73</v>
      </c>
      <c r="G204" s="2">
        <v>6000401</v>
      </c>
      <c r="H204" s="2">
        <v>500</v>
      </c>
      <c r="I204" s="2">
        <v>226</v>
      </c>
      <c r="J204" s="25">
        <v>100</v>
      </c>
      <c r="K204" s="25">
        <v>100</v>
      </c>
      <c r="L204" s="23">
        <f t="shared" si="6"/>
        <v>1</v>
      </c>
    </row>
    <row r="205" spans="1:12" ht="51" customHeight="1">
      <c r="A205" s="30" t="s">
        <v>566</v>
      </c>
      <c r="B205" s="240" t="s">
        <v>142</v>
      </c>
      <c r="C205" s="241"/>
      <c r="D205" s="242"/>
      <c r="E205" s="2">
        <v>984</v>
      </c>
      <c r="F205" s="3" t="s">
        <v>73</v>
      </c>
      <c r="G205" s="2">
        <v>6000402</v>
      </c>
      <c r="H205" s="2"/>
      <c r="I205" s="2"/>
      <c r="J205" s="25">
        <f aca="true" t="shared" si="7" ref="J205:K207">SUM(J206)</f>
        <v>186</v>
      </c>
      <c r="K205" s="25">
        <f t="shared" si="7"/>
        <v>105.7</v>
      </c>
      <c r="L205" s="23">
        <f t="shared" si="6"/>
        <v>0.5682795698924731</v>
      </c>
    </row>
    <row r="206" spans="1:12" ht="25.5" customHeight="1">
      <c r="A206" s="30" t="s">
        <v>653</v>
      </c>
      <c r="B206" s="237" t="s">
        <v>7</v>
      </c>
      <c r="C206" s="238"/>
      <c r="D206" s="239"/>
      <c r="E206" s="2">
        <v>984</v>
      </c>
      <c r="F206" s="3" t="s">
        <v>73</v>
      </c>
      <c r="G206" s="2">
        <v>6000402</v>
      </c>
      <c r="H206" s="2">
        <v>500</v>
      </c>
      <c r="I206" s="2"/>
      <c r="J206" s="25">
        <f t="shared" si="7"/>
        <v>186</v>
      </c>
      <c r="K206" s="25">
        <f t="shared" si="7"/>
        <v>105.7</v>
      </c>
      <c r="L206" s="23">
        <f t="shared" si="6"/>
        <v>0.5682795698924731</v>
      </c>
    </row>
    <row r="207" spans="1:12" ht="18" customHeight="1">
      <c r="A207" s="30" t="s">
        <v>613</v>
      </c>
      <c r="B207" s="237" t="s">
        <v>358</v>
      </c>
      <c r="C207" s="238"/>
      <c r="D207" s="239"/>
      <c r="E207" s="2">
        <v>984</v>
      </c>
      <c r="F207" s="3" t="s">
        <v>73</v>
      </c>
      <c r="G207" s="2">
        <v>6000402</v>
      </c>
      <c r="H207" s="2">
        <v>500</v>
      </c>
      <c r="I207" s="2">
        <v>220</v>
      </c>
      <c r="J207" s="25">
        <f t="shared" si="7"/>
        <v>186</v>
      </c>
      <c r="K207" s="25">
        <f t="shared" si="7"/>
        <v>105.7</v>
      </c>
      <c r="L207" s="23">
        <f t="shared" si="6"/>
        <v>0.5682795698924731</v>
      </c>
    </row>
    <row r="208" spans="1:12" ht="16.5" customHeight="1">
      <c r="A208" s="30" t="s">
        <v>614</v>
      </c>
      <c r="B208" s="237" t="s">
        <v>370</v>
      </c>
      <c r="C208" s="238"/>
      <c r="D208" s="239"/>
      <c r="E208" s="2">
        <v>984</v>
      </c>
      <c r="F208" s="3" t="s">
        <v>73</v>
      </c>
      <c r="G208" s="2">
        <v>6000402</v>
      </c>
      <c r="H208" s="2">
        <v>500</v>
      </c>
      <c r="I208" s="2">
        <v>226</v>
      </c>
      <c r="J208" s="25">
        <v>186</v>
      </c>
      <c r="K208" s="25">
        <v>105.7</v>
      </c>
      <c r="L208" s="23">
        <f t="shared" si="6"/>
        <v>0.5682795698924731</v>
      </c>
    </row>
    <row r="209" spans="1:12" ht="118.5" customHeight="1">
      <c r="A209" s="30" t="s">
        <v>567</v>
      </c>
      <c r="B209" s="240" t="s">
        <v>138</v>
      </c>
      <c r="C209" s="241"/>
      <c r="D209" s="242"/>
      <c r="E209" s="2">
        <v>984</v>
      </c>
      <c r="F209" s="3" t="s">
        <v>73</v>
      </c>
      <c r="G209" s="2">
        <v>6000501</v>
      </c>
      <c r="H209" s="2"/>
      <c r="I209" s="2"/>
      <c r="J209" s="26">
        <f>SUM(J210)</f>
        <v>747.8</v>
      </c>
      <c r="K209" s="26">
        <f>SUM(K210)</f>
        <v>348</v>
      </c>
      <c r="L209" s="23">
        <f t="shared" si="6"/>
        <v>0.4653650708745654</v>
      </c>
    </row>
    <row r="210" spans="1:12" ht="27.75" customHeight="1">
      <c r="A210" s="30" t="s">
        <v>568</v>
      </c>
      <c r="B210" s="237" t="s">
        <v>7</v>
      </c>
      <c r="C210" s="238"/>
      <c r="D210" s="239"/>
      <c r="E210" s="2">
        <v>984</v>
      </c>
      <c r="F210" s="3" t="s">
        <v>73</v>
      </c>
      <c r="G210" s="2">
        <v>6000501</v>
      </c>
      <c r="H210" s="2">
        <v>500</v>
      </c>
      <c r="I210" s="2"/>
      <c r="J210" s="25">
        <f>J211</f>
        <v>747.8</v>
      </c>
      <c r="K210" s="25">
        <f>SUM(K211)</f>
        <v>348</v>
      </c>
      <c r="L210" s="23">
        <f t="shared" si="6"/>
        <v>0.4653650708745654</v>
      </c>
    </row>
    <row r="211" spans="1:12" ht="15" customHeight="1">
      <c r="A211" s="30" t="s">
        <v>615</v>
      </c>
      <c r="B211" s="237" t="s">
        <v>358</v>
      </c>
      <c r="C211" s="238"/>
      <c r="D211" s="239"/>
      <c r="E211" s="2">
        <v>984</v>
      </c>
      <c r="F211" s="3" t="s">
        <v>73</v>
      </c>
      <c r="G211" s="2">
        <v>6000501</v>
      </c>
      <c r="H211" s="2">
        <v>500</v>
      </c>
      <c r="I211" s="2">
        <v>220</v>
      </c>
      <c r="J211" s="25">
        <f>J212</f>
        <v>747.8</v>
      </c>
      <c r="K211" s="25">
        <f>SUM(K212)</f>
        <v>348</v>
      </c>
      <c r="L211" s="23">
        <f t="shared" si="6"/>
        <v>0.4653650708745654</v>
      </c>
    </row>
    <row r="212" spans="1:12" ht="14.25" customHeight="1">
      <c r="A212" s="30" t="s">
        <v>616</v>
      </c>
      <c r="B212" s="237" t="s">
        <v>370</v>
      </c>
      <c r="C212" s="238"/>
      <c r="D212" s="239"/>
      <c r="E212" s="2">
        <v>984</v>
      </c>
      <c r="F212" s="3" t="s">
        <v>73</v>
      </c>
      <c r="G212" s="2">
        <v>6000501</v>
      </c>
      <c r="H212" s="2">
        <v>500</v>
      </c>
      <c r="I212" s="2">
        <v>226</v>
      </c>
      <c r="J212" s="25">
        <v>747.8</v>
      </c>
      <c r="K212" s="25">
        <v>348</v>
      </c>
      <c r="L212" s="23">
        <f t="shared" si="6"/>
        <v>0.4653650708745654</v>
      </c>
    </row>
    <row r="213" spans="1:12" s="17" customFormat="1" ht="167.25" customHeight="1">
      <c r="A213" s="30" t="s">
        <v>569</v>
      </c>
      <c r="B213" s="240" t="s">
        <v>143</v>
      </c>
      <c r="C213" s="241"/>
      <c r="D213" s="242"/>
      <c r="E213" s="2">
        <v>984</v>
      </c>
      <c r="F213" s="3" t="s">
        <v>73</v>
      </c>
      <c r="G213" s="2">
        <v>6000502</v>
      </c>
      <c r="H213" s="2"/>
      <c r="I213" s="2"/>
      <c r="J213" s="26">
        <f>SUM(J214)</f>
        <v>42653.7</v>
      </c>
      <c r="K213" s="26">
        <f>SUM(K214)</f>
        <v>21205.2</v>
      </c>
      <c r="L213" s="23">
        <f t="shared" si="6"/>
        <v>0.49714796137263595</v>
      </c>
    </row>
    <row r="214" spans="1:12" ht="56.25" customHeight="1">
      <c r="A214" s="30" t="s">
        <v>654</v>
      </c>
      <c r="B214" s="237" t="s">
        <v>35</v>
      </c>
      <c r="C214" s="238"/>
      <c r="D214" s="239"/>
      <c r="E214" s="2">
        <v>984</v>
      </c>
      <c r="F214" s="3" t="s">
        <v>73</v>
      </c>
      <c r="G214" s="2">
        <v>6000502</v>
      </c>
      <c r="H214" s="2">
        <v>598</v>
      </c>
      <c r="I214" s="2"/>
      <c r="J214" s="25">
        <v>42653.7</v>
      </c>
      <c r="K214" s="25">
        <f>SUM(K215)</f>
        <v>21205.2</v>
      </c>
      <c r="L214" s="23">
        <f t="shared" si="6"/>
        <v>0.49714796137263595</v>
      </c>
    </row>
    <row r="215" spans="1:12" ht="15" customHeight="1">
      <c r="A215" s="30" t="s">
        <v>617</v>
      </c>
      <c r="B215" s="237" t="s">
        <v>358</v>
      </c>
      <c r="C215" s="238"/>
      <c r="D215" s="239"/>
      <c r="E215" s="2">
        <v>984</v>
      </c>
      <c r="F215" s="3" t="s">
        <v>73</v>
      </c>
      <c r="G215" s="2">
        <v>6000502</v>
      </c>
      <c r="H215" s="2">
        <v>598</v>
      </c>
      <c r="I215" s="2">
        <v>220</v>
      </c>
      <c r="J215" s="25">
        <v>42653.7</v>
      </c>
      <c r="K215" s="25">
        <f>SUM(K216)</f>
        <v>21205.2</v>
      </c>
      <c r="L215" s="23">
        <f t="shared" si="6"/>
        <v>0.49714796137263595</v>
      </c>
    </row>
    <row r="216" spans="1:12" ht="13.5" customHeight="1">
      <c r="A216" s="30" t="s">
        <v>618</v>
      </c>
      <c r="B216" s="237" t="s">
        <v>370</v>
      </c>
      <c r="C216" s="238"/>
      <c r="D216" s="239"/>
      <c r="E216" s="2">
        <v>984</v>
      </c>
      <c r="F216" s="3" t="s">
        <v>73</v>
      </c>
      <c r="G216" s="2">
        <v>6000502</v>
      </c>
      <c r="H216" s="2">
        <v>598</v>
      </c>
      <c r="I216" s="2">
        <v>226</v>
      </c>
      <c r="J216" s="25">
        <v>42653.7</v>
      </c>
      <c r="K216" s="25">
        <v>21205.2</v>
      </c>
      <c r="L216" s="23">
        <f t="shared" si="6"/>
        <v>0.49714796137263595</v>
      </c>
    </row>
    <row r="217" spans="1:12" ht="36.75" customHeight="1">
      <c r="A217" s="30" t="s">
        <v>570</v>
      </c>
      <c r="B217" s="240" t="s">
        <v>186</v>
      </c>
      <c r="C217" s="241"/>
      <c r="D217" s="242"/>
      <c r="E217" s="2">
        <v>984</v>
      </c>
      <c r="F217" s="3" t="s">
        <v>73</v>
      </c>
      <c r="G217" s="2">
        <v>6000503</v>
      </c>
      <c r="H217" s="2"/>
      <c r="I217" s="2"/>
      <c r="J217" s="26">
        <f>SUM(J218)</f>
        <v>786</v>
      </c>
      <c r="K217" s="25">
        <f>SUM(K218)</f>
        <v>61</v>
      </c>
      <c r="L217" s="23">
        <f t="shared" si="6"/>
        <v>0.07760814249363868</v>
      </c>
    </row>
    <row r="218" spans="1:12" ht="24.75" customHeight="1">
      <c r="A218" s="30" t="s">
        <v>571</v>
      </c>
      <c r="B218" s="237" t="s">
        <v>7</v>
      </c>
      <c r="C218" s="238"/>
      <c r="D218" s="239"/>
      <c r="E218" s="2">
        <v>984</v>
      </c>
      <c r="F218" s="3" t="s">
        <v>73</v>
      </c>
      <c r="G218" s="2">
        <v>6000503</v>
      </c>
      <c r="H218" s="2">
        <v>500</v>
      </c>
      <c r="I218" s="2"/>
      <c r="J218" s="25">
        <f>J219</f>
        <v>786</v>
      </c>
      <c r="K218" s="25">
        <f>SUM(K219)</f>
        <v>61</v>
      </c>
      <c r="L218" s="23">
        <f t="shared" si="6"/>
        <v>0.07760814249363868</v>
      </c>
    </row>
    <row r="219" spans="1:12" ht="18" customHeight="1">
      <c r="A219" s="30" t="s">
        <v>619</v>
      </c>
      <c r="B219" s="237" t="s">
        <v>358</v>
      </c>
      <c r="C219" s="238"/>
      <c r="D219" s="239"/>
      <c r="E219" s="2">
        <v>984</v>
      </c>
      <c r="F219" s="3" t="s">
        <v>73</v>
      </c>
      <c r="G219" s="2">
        <v>6000503</v>
      </c>
      <c r="H219" s="2">
        <v>500</v>
      </c>
      <c r="I219" s="2">
        <v>220</v>
      </c>
      <c r="J219" s="25">
        <f>J220</f>
        <v>786</v>
      </c>
      <c r="K219" s="25">
        <f>K220</f>
        <v>61</v>
      </c>
      <c r="L219" s="23">
        <f t="shared" si="6"/>
        <v>0.07760814249363868</v>
      </c>
    </row>
    <row r="220" spans="1:12" ht="18" customHeight="1">
      <c r="A220" s="30" t="s">
        <v>620</v>
      </c>
      <c r="B220" s="237" t="s">
        <v>370</v>
      </c>
      <c r="C220" s="238"/>
      <c r="D220" s="239"/>
      <c r="E220" s="2">
        <v>984</v>
      </c>
      <c r="F220" s="3" t="s">
        <v>73</v>
      </c>
      <c r="G220" s="2">
        <v>6000503</v>
      </c>
      <c r="H220" s="2">
        <v>500</v>
      </c>
      <c r="I220" s="2">
        <v>226</v>
      </c>
      <c r="J220" s="25">
        <v>786</v>
      </c>
      <c r="K220" s="25">
        <v>61</v>
      </c>
      <c r="L220" s="23">
        <f t="shared" si="6"/>
        <v>0.07760814249363868</v>
      </c>
    </row>
    <row r="221" spans="1:12" ht="54.75" customHeight="1">
      <c r="A221" s="30" t="s">
        <v>572</v>
      </c>
      <c r="B221" s="240" t="s">
        <v>187</v>
      </c>
      <c r="C221" s="241"/>
      <c r="D221" s="242"/>
      <c r="E221" s="2">
        <v>984</v>
      </c>
      <c r="F221" s="3" t="s">
        <v>73</v>
      </c>
      <c r="G221" s="2">
        <v>6000504</v>
      </c>
      <c r="H221" s="2"/>
      <c r="I221" s="2"/>
      <c r="J221" s="26">
        <f>SUM(J222)</f>
        <v>870</v>
      </c>
      <c r="K221" s="26">
        <f>SUM(K222)</f>
        <v>98.4</v>
      </c>
      <c r="L221" s="23">
        <f t="shared" si="6"/>
        <v>0.11310344827586208</v>
      </c>
    </row>
    <row r="222" spans="1:12" ht="30.75" customHeight="1">
      <c r="A222" s="30" t="s">
        <v>573</v>
      </c>
      <c r="B222" s="237" t="s">
        <v>7</v>
      </c>
      <c r="C222" s="238"/>
      <c r="D222" s="239"/>
      <c r="E222" s="2">
        <v>984</v>
      </c>
      <c r="F222" s="3" t="s">
        <v>73</v>
      </c>
      <c r="G222" s="2">
        <v>6000504</v>
      </c>
      <c r="H222" s="2">
        <v>500</v>
      </c>
      <c r="I222" s="2"/>
      <c r="J222" s="25">
        <f>SUM(J223+J225)</f>
        <v>870</v>
      </c>
      <c r="K222" s="25">
        <f>SUM(K223+K225)</f>
        <v>98.4</v>
      </c>
      <c r="L222" s="23">
        <f t="shared" si="6"/>
        <v>0.11310344827586208</v>
      </c>
    </row>
    <row r="223" spans="1:12" ht="13.5" customHeight="1">
      <c r="A223" s="30" t="s">
        <v>621</v>
      </c>
      <c r="B223" s="237" t="s">
        <v>358</v>
      </c>
      <c r="C223" s="238"/>
      <c r="D223" s="239"/>
      <c r="E223" s="2">
        <v>984</v>
      </c>
      <c r="F223" s="3" t="s">
        <v>73</v>
      </c>
      <c r="G223" s="2">
        <v>6000504</v>
      </c>
      <c r="H223" s="2">
        <v>500</v>
      </c>
      <c r="I223" s="2">
        <v>220</v>
      </c>
      <c r="J223" s="25">
        <f>J224</f>
        <v>831.3</v>
      </c>
      <c r="K223" s="25">
        <f>K224</f>
        <v>98.4</v>
      </c>
      <c r="L223" s="23">
        <f t="shared" si="6"/>
        <v>0.11836881992060629</v>
      </c>
    </row>
    <row r="224" spans="1:12" ht="12.75" customHeight="1">
      <c r="A224" s="30" t="s">
        <v>622</v>
      </c>
      <c r="B224" s="237" t="s">
        <v>370</v>
      </c>
      <c r="C224" s="238"/>
      <c r="D224" s="239"/>
      <c r="E224" s="2">
        <v>984</v>
      </c>
      <c r="F224" s="3" t="s">
        <v>73</v>
      </c>
      <c r="G224" s="2">
        <v>6000504</v>
      </c>
      <c r="H224" s="2">
        <v>500</v>
      </c>
      <c r="I224" s="2">
        <v>226</v>
      </c>
      <c r="J224" s="25">
        <v>831.3</v>
      </c>
      <c r="K224" s="25">
        <v>98.4</v>
      </c>
      <c r="L224" s="23">
        <f t="shared" si="6"/>
        <v>0.11836881992060629</v>
      </c>
    </row>
    <row r="225" spans="1:12" ht="20.25" customHeight="1">
      <c r="A225" s="30" t="s">
        <v>655</v>
      </c>
      <c r="B225" s="237" t="s">
        <v>395</v>
      </c>
      <c r="C225" s="238"/>
      <c r="D225" s="239"/>
      <c r="E225" s="2">
        <v>984</v>
      </c>
      <c r="F225" s="3" t="s">
        <v>73</v>
      </c>
      <c r="G225" s="2">
        <v>6000504</v>
      </c>
      <c r="H225" s="2">
        <v>500</v>
      </c>
      <c r="I225" s="2">
        <v>300</v>
      </c>
      <c r="J225" s="25">
        <f>SUM(J226)</f>
        <v>38.7</v>
      </c>
      <c r="K225" s="25">
        <f>K226</f>
        <v>0</v>
      </c>
      <c r="L225" s="23">
        <f t="shared" si="6"/>
        <v>0</v>
      </c>
    </row>
    <row r="226" spans="1:12" ht="26.25" customHeight="1">
      <c r="A226" s="30" t="s">
        <v>656</v>
      </c>
      <c r="B226" s="237" t="s">
        <v>397</v>
      </c>
      <c r="C226" s="238"/>
      <c r="D226" s="239"/>
      <c r="E226" s="2">
        <v>984</v>
      </c>
      <c r="F226" s="3" t="s">
        <v>73</v>
      </c>
      <c r="G226" s="2">
        <v>6000504</v>
      </c>
      <c r="H226" s="2">
        <v>500</v>
      </c>
      <c r="I226" s="2">
        <v>310</v>
      </c>
      <c r="J226" s="25">
        <v>38.7</v>
      </c>
      <c r="K226" s="25">
        <v>0</v>
      </c>
      <c r="L226" s="23">
        <f t="shared" si="6"/>
        <v>0</v>
      </c>
    </row>
    <row r="227" spans="1:12" ht="58.5" customHeight="1">
      <c r="A227" s="30" t="s">
        <v>657</v>
      </c>
      <c r="B227" s="240" t="s">
        <v>529</v>
      </c>
      <c r="C227" s="269"/>
      <c r="D227" s="270"/>
      <c r="E227" s="2">
        <v>984</v>
      </c>
      <c r="F227" s="3" t="s">
        <v>73</v>
      </c>
      <c r="G227" s="4">
        <v>6000505</v>
      </c>
      <c r="H227" s="4"/>
      <c r="I227" s="4"/>
      <c r="J227" s="25">
        <f>SUM(J228)</f>
        <v>200</v>
      </c>
      <c r="K227" s="25">
        <f>SUM(K228)</f>
        <v>2</v>
      </c>
      <c r="L227" s="23">
        <f t="shared" si="6"/>
        <v>0.01</v>
      </c>
    </row>
    <row r="228" spans="1:12" ht="26.25" customHeight="1">
      <c r="A228" s="30" t="s">
        <v>658</v>
      </c>
      <c r="B228" s="237" t="s">
        <v>7</v>
      </c>
      <c r="C228" s="238"/>
      <c r="D228" s="239"/>
      <c r="E228" s="2">
        <v>984</v>
      </c>
      <c r="F228" s="3" t="s">
        <v>73</v>
      </c>
      <c r="G228" s="4">
        <v>6000505</v>
      </c>
      <c r="H228" s="4">
        <v>500</v>
      </c>
      <c r="I228" s="4"/>
      <c r="J228" s="25">
        <f>SUM(J229)</f>
        <v>200</v>
      </c>
      <c r="K228" s="25">
        <f>SUM(K229)</f>
        <v>2</v>
      </c>
      <c r="L228" s="23">
        <f t="shared" si="6"/>
        <v>0.01</v>
      </c>
    </row>
    <row r="229" spans="1:12" ht="16.5" customHeight="1">
      <c r="A229" s="30" t="s">
        <v>659</v>
      </c>
      <c r="B229" s="237" t="s">
        <v>358</v>
      </c>
      <c r="C229" s="238"/>
      <c r="D229" s="239"/>
      <c r="E229" s="2">
        <v>984</v>
      </c>
      <c r="F229" s="3" t="s">
        <v>73</v>
      </c>
      <c r="G229" s="4">
        <v>6000505</v>
      </c>
      <c r="H229" s="4">
        <v>500</v>
      </c>
      <c r="I229" s="4">
        <v>220</v>
      </c>
      <c r="J229" s="25">
        <f>J230</f>
        <v>200</v>
      </c>
      <c r="K229" s="25">
        <f>K230</f>
        <v>2</v>
      </c>
      <c r="L229" s="23">
        <f t="shared" si="6"/>
        <v>0.01</v>
      </c>
    </row>
    <row r="230" spans="1:12" ht="15.75" customHeight="1">
      <c r="A230" s="30" t="s">
        <v>660</v>
      </c>
      <c r="B230" s="237" t="s">
        <v>370</v>
      </c>
      <c r="C230" s="238"/>
      <c r="D230" s="239"/>
      <c r="E230" s="2">
        <v>984</v>
      </c>
      <c r="F230" s="3" t="s">
        <v>73</v>
      </c>
      <c r="G230" s="4">
        <v>6000505</v>
      </c>
      <c r="H230" s="4">
        <v>500</v>
      </c>
      <c r="I230" s="4">
        <v>226</v>
      </c>
      <c r="J230" s="25">
        <v>200</v>
      </c>
      <c r="K230" s="25">
        <v>2</v>
      </c>
      <c r="L230" s="23">
        <f t="shared" si="6"/>
        <v>0.01</v>
      </c>
    </row>
    <row r="231" spans="1:12" ht="319.5" customHeight="1">
      <c r="A231" s="30" t="s">
        <v>217</v>
      </c>
      <c r="B231" s="240" t="s">
        <v>208</v>
      </c>
      <c r="C231" s="241"/>
      <c r="D231" s="242"/>
      <c r="E231" s="2">
        <v>984</v>
      </c>
      <c r="F231" s="3" t="s">
        <v>73</v>
      </c>
      <c r="G231" s="2">
        <v>7950400</v>
      </c>
      <c r="H231" s="2"/>
      <c r="I231" s="2"/>
      <c r="J231" s="25">
        <v>390.4</v>
      </c>
      <c r="K231" s="25">
        <v>0</v>
      </c>
      <c r="L231" s="23">
        <f aca="true" t="shared" si="8" ref="L231:L262">K231/J231</f>
        <v>0</v>
      </c>
    </row>
    <row r="232" spans="1:12" ht="25.5" customHeight="1">
      <c r="A232" s="30" t="s">
        <v>218</v>
      </c>
      <c r="B232" s="237" t="s">
        <v>7</v>
      </c>
      <c r="C232" s="238"/>
      <c r="D232" s="239"/>
      <c r="E232" s="2">
        <v>984</v>
      </c>
      <c r="F232" s="3" t="s">
        <v>73</v>
      </c>
      <c r="G232" s="2">
        <v>7950400</v>
      </c>
      <c r="H232" s="2">
        <v>500</v>
      </c>
      <c r="I232" s="2"/>
      <c r="J232" s="25">
        <v>390.4</v>
      </c>
      <c r="K232" s="25">
        <v>0</v>
      </c>
      <c r="L232" s="23">
        <f t="shared" si="8"/>
        <v>0</v>
      </c>
    </row>
    <row r="233" spans="1:12" ht="18" customHeight="1">
      <c r="A233" s="30" t="s">
        <v>623</v>
      </c>
      <c r="B233" s="237" t="s">
        <v>358</v>
      </c>
      <c r="C233" s="238"/>
      <c r="D233" s="239"/>
      <c r="E233" s="2">
        <v>984</v>
      </c>
      <c r="F233" s="3" t="s">
        <v>73</v>
      </c>
      <c r="G233" s="2">
        <v>7950400</v>
      </c>
      <c r="H233" s="2">
        <v>500</v>
      </c>
      <c r="I233" s="2">
        <v>220</v>
      </c>
      <c r="J233" s="25">
        <v>390.4</v>
      </c>
      <c r="K233" s="25">
        <v>0</v>
      </c>
      <c r="L233" s="23">
        <f t="shared" si="8"/>
        <v>0</v>
      </c>
    </row>
    <row r="234" spans="1:12" ht="15">
      <c r="A234" s="30" t="s">
        <v>624</v>
      </c>
      <c r="B234" s="237" t="s">
        <v>370</v>
      </c>
      <c r="C234" s="238"/>
      <c r="D234" s="239"/>
      <c r="E234" s="2">
        <v>984</v>
      </c>
      <c r="F234" s="3" t="s">
        <v>73</v>
      </c>
      <c r="G234" s="2">
        <v>7950400</v>
      </c>
      <c r="H234" s="2">
        <v>500</v>
      </c>
      <c r="I234" s="2">
        <v>226</v>
      </c>
      <c r="J234" s="25">
        <v>390.4</v>
      </c>
      <c r="K234" s="25">
        <v>0</v>
      </c>
      <c r="L234" s="23">
        <f t="shared" si="8"/>
        <v>0</v>
      </c>
    </row>
    <row r="235" spans="1:12" ht="51.75" customHeight="1">
      <c r="A235" s="30" t="s">
        <v>219</v>
      </c>
      <c r="B235" s="240" t="s">
        <v>198</v>
      </c>
      <c r="C235" s="241"/>
      <c r="D235" s="242"/>
      <c r="E235" s="2">
        <v>984</v>
      </c>
      <c r="F235" s="3" t="s">
        <v>73</v>
      </c>
      <c r="G235" s="2">
        <v>7950500</v>
      </c>
      <c r="H235" s="2"/>
      <c r="I235" s="2"/>
      <c r="J235" s="26">
        <f>SUM(J236+J240)</f>
        <v>9670.7</v>
      </c>
      <c r="K235" s="26">
        <f>SUM(K236+K240)</f>
        <v>290.2</v>
      </c>
      <c r="L235" s="23">
        <f t="shared" si="8"/>
        <v>0.03000816900534604</v>
      </c>
    </row>
    <row r="236" spans="1:12" ht="83.25" customHeight="1">
      <c r="A236" s="30" t="s">
        <v>220</v>
      </c>
      <c r="B236" s="240" t="s">
        <v>250</v>
      </c>
      <c r="C236" s="241"/>
      <c r="D236" s="242"/>
      <c r="E236" s="2">
        <v>984</v>
      </c>
      <c r="F236" s="3" t="s">
        <v>73</v>
      </c>
      <c r="G236" s="2">
        <v>7950501</v>
      </c>
      <c r="H236" s="2"/>
      <c r="I236" s="2"/>
      <c r="J236" s="25">
        <f>SUM(J237)</f>
        <v>2417.7</v>
      </c>
      <c r="K236" s="25">
        <f>SUM(K237)</f>
        <v>255.4</v>
      </c>
      <c r="L236" s="23">
        <f t="shared" si="8"/>
        <v>0.10563758944451339</v>
      </c>
    </row>
    <row r="237" spans="1:12" ht="26.25" customHeight="1">
      <c r="A237" s="30" t="s">
        <v>221</v>
      </c>
      <c r="B237" s="237" t="s">
        <v>7</v>
      </c>
      <c r="C237" s="238"/>
      <c r="D237" s="239"/>
      <c r="E237" s="2">
        <v>984</v>
      </c>
      <c r="F237" s="3" t="s">
        <v>73</v>
      </c>
      <c r="G237" s="2">
        <v>7950501</v>
      </c>
      <c r="H237" s="2">
        <v>500</v>
      </c>
      <c r="I237" s="2"/>
      <c r="J237" s="25">
        <v>2417.7</v>
      </c>
      <c r="K237" s="25">
        <f>SUM(K238)</f>
        <v>255.4</v>
      </c>
      <c r="L237" s="23">
        <f t="shared" si="8"/>
        <v>0.10563758944451339</v>
      </c>
    </row>
    <row r="238" spans="1:12" ht="16.5" customHeight="1">
      <c r="A238" s="30" t="s">
        <v>432</v>
      </c>
      <c r="B238" s="237" t="s">
        <v>358</v>
      </c>
      <c r="C238" s="238"/>
      <c r="D238" s="239"/>
      <c r="E238" s="2">
        <v>984</v>
      </c>
      <c r="F238" s="3" t="s">
        <v>73</v>
      </c>
      <c r="G238" s="2">
        <v>7950501</v>
      </c>
      <c r="H238" s="2">
        <v>500</v>
      </c>
      <c r="I238" s="2">
        <v>220</v>
      </c>
      <c r="J238" s="25">
        <v>2417.7</v>
      </c>
      <c r="K238" s="25">
        <f>SUM(K239)</f>
        <v>255.4</v>
      </c>
      <c r="L238" s="23">
        <f t="shared" si="8"/>
        <v>0.10563758944451339</v>
      </c>
    </row>
    <row r="239" spans="1:12" ht="15" customHeight="1">
      <c r="A239" s="30" t="s">
        <v>433</v>
      </c>
      <c r="B239" s="237" t="s">
        <v>370</v>
      </c>
      <c r="C239" s="238"/>
      <c r="D239" s="239"/>
      <c r="E239" s="2">
        <v>984</v>
      </c>
      <c r="F239" s="3" t="s">
        <v>73</v>
      </c>
      <c r="G239" s="2">
        <v>7950501</v>
      </c>
      <c r="H239" s="2">
        <v>500</v>
      </c>
      <c r="I239" s="2">
        <v>226</v>
      </c>
      <c r="J239" s="25">
        <v>2417.7</v>
      </c>
      <c r="K239" s="25">
        <v>255.4</v>
      </c>
      <c r="L239" s="23">
        <f t="shared" si="8"/>
        <v>0.10563758944451339</v>
      </c>
    </row>
    <row r="240" spans="1:12" ht="69" customHeight="1">
      <c r="A240" s="30" t="s">
        <v>222</v>
      </c>
      <c r="B240" s="240" t="s">
        <v>251</v>
      </c>
      <c r="C240" s="241"/>
      <c r="D240" s="242"/>
      <c r="E240" s="2">
        <v>984</v>
      </c>
      <c r="F240" s="3" t="s">
        <v>73</v>
      </c>
      <c r="G240" s="2">
        <v>7950502</v>
      </c>
      <c r="H240" s="2"/>
      <c r="I240" s="2"/>
      <c r="J240" s="25">
        <f>SUM(J241)</f>
        <v>7253</v>
      </c>
      <c r="K240" s="25">
        <f>SUM(K241)</f>
        <v>34.8</v>
      </c>
      <c r="L240" s="23">
        <f t="shared" si="8"/>
        <v>0.004798014614642216</v>
      </c>
    </row>
    <row r="241" spans="1:12" ht="75" customHeight="1">
      <c r="A241" s="30" t="s">
        <v>223</v>
      </c>
      <c r="B241" s="240" t="s">
        <v>125</v>
      </c>
      <c r="C241" s="241"/>
      <c r="D241" s="242"/>
      <c r="E241" s="2">
        <v>984</v>
      </c>
      <c r="F241" s="3" t="s">
        <v>73</v>
      </c>
      <c r="G241" s="2">
        <v>7950502</v>
      </c>
      <c r="H241" s="2">
        <v>599</v>
      </c>
      <c r="I241" s="2"/>
      <c r="J241" s="25">
        <v>7253</v>
      </c>
      <c r="K241" s="25">
        <f>SUM(K242)</f>
        <v>34.8</v>
      </c>
      <c r="L241" s="23">
        <f t="shared" si="8"/>
        <v>0.004798014614642216</v>
      </c>
    </row>
    <row r="242" spans="1:12" ht="15" customHeight="1">
      <c r="A242" s="30" t="s">
        <v>434</v>
      </c>
      <c r="B242" s="237" t="s">
        <v>358</v>
      </c>
      <c r="C242" s="238"/>
      <c r="D242" s="239"/>
      <c r="E242" s="2">
        <v>984</v>
      </c>
      <c r="F242" s="3" t="s">
        <v>73</v>
      </c>
      <c r="G242" s="2">
        <v>7950502</v>
      </c>
      <c r="H242" s="2">
        <v>599</v>
      </c>
      <c r="I242" s="2">
        <v>220</v>
      </c>
      <c r="J242" s="25">
        <v>7253</v>
      </c>
      <c r="K242" s="25">
        <f>SUM(K243)</f>
        <v>34.8</v>
      </c>
      <c r="L242" s="23">
        <f t="shared" si="8"/>
        <v>0.004798014614642216</v>
      </c>
    </row>
    <row r="243" spans="1:12" ht="15.75" customHeight="1">
      <c r="A243" s="30" t="s">
        <v>435</v>
      </c>
      <c r="B243" s="237" t="s">
        <v>370</v>
      </c>
      <c r="C243" s="238"/>
      <c r="D243" s="239"/>
      <c r="E243" s="2">
        <v>984</v>
      </c>
      <c r="F243" s="3" t="s">
        <v>73</v>
      </c>
      <c r="G243" s="2">
        <v>7950502</v>
      </c>
      <c r="H243" s="2">
        <v>599</v>
      </c>
      <c r="I243" s="2">
        <v>226</v>
      </c>
      <c r="J243" s="25">
        <v>7253</v>
      </c>
      <c r="K243" s="25">
        <v>34.8</v>
      </c>
      <c r="L243" s="23">
        <f t="shared" si="8"/>
        <v>0.004798014614642216</v>
      </c>
    </row>
    <row r="244" spans="1:12" ht="61.5" customHeight="1">
      <c r="A244" s="30" t="s">
        <v>224</v>
      </c>
      <c r="B244" s="240" t="s">
        <v>201</v>
      </c>
      <c r="C244" s="241"/>
      <c r="D244" s="242"/>
      <c r="E244" s="2">
        <v>984</v>
      </c>
      <c r="F244" s="3" t="s">
        <v>73</v>
      </c>
      <c r="G244" s="2">
        <v>7950600</v>
      </c>
      <c r="H244" s="2"/>
      <c r="I244" s="2"/>
      <c r="J244" s="26">
        <v>2154</v>
      </c>
      <c r="K244" s="25">
        <f>K246+K250</f>
        <v>0</v>
      </c>
      <c r="L244" s="23">
        <f t="shared" si="8"/>
        <v>0</v>
      </c>
    </row>
    <row r="245" spans="1:12" ht="87" customHeight="1">
      <c r="A245" s="30" t="s">
        <v>225</v>
      </c>
      <c r="B245" s="240" t="s">
        <v>248</v>
      </c>
      <c r="C245" s="241"/>
      <c r="D245" s="242"/>
      <c r="E245" s="2">
        <v>984</v>
      </c>
      <c r="F245" s="3" t="s">
        <v>73</v>
      </c>
      <c r="G245" s="2">
        <v>7950601</v>
      </c>
      <c r="H245" s="2"/>
      <c r="I245" s="2"/>
      <c r="J245" s="25">
        <v>539</v>
      </c>
      <c r="K245" s="25">
        <f>SUM(K246)</f>
        <v>0</v>
      </c>
      <c r="L245" s="23">
        <f t="shared" si="8"/>
        <v>0</v>
      </c>
    </row>
    <row r="246" spans="1:12" ht="27.75" customHeight="1">
      <c r="A246" s="30" t="s">
        <v>226</v>
      </c>
      <c r="B246" s="237" t="s">
        <v>7</v>
      </c>
      <c r="C246" s="238"/>
      <c r="D246" s="239"/>
      <c r="E246" s="2">
        <v>984</v>
      </c>
      <c r="F246" s="3" t="s">
        <v>73</v>
      </c>
      <c r="G246" s="2">
        <v>7950601</v>
      </c>
      <c r="H246" s="2">
        <v>500</v>
      </c>
      <c r="I246" s="2"/>
      <c r="J246" s="25">
        <v>539</v>
      </c>
      <c r="K246" s="25">
        <f>SUM(K247)</f>
        <v>0</v>
      </c>
      <c r="L246" s="23">
        <f t="shared" si="8"/>
        <v>0</v>
      </c>
    </row>
    <row r="247" spans="1:12" ht="18.75" customHeight="1">
      <c r="A247" s="30" t="s">
        <v>436</v>
      </c>
      <c r="B247" s="237" t="s">
        <v>358</v>
      </c>
      <c r="C247" s="238"/>
      <c r="D247" s="239"/>
      <c r="E247" s="2">
        <v>984</v>
      </c>
      <c r="F247" s="3" t="s">
        <v>73</v>
      </c>
      <c r="G247" s="2">
        <v>7950601</v>
      </c>
      <c r="H247" s="2">
        <v>500</v>
      </c>
      <c r="I247" s="2">
        <v>220</v>
      </c>
      <c r="J247" s="25">
        <v>539</v>
      </c>
      <c r="K247" s="25">
        <f>SUM(K248)</f>
        <v>0</v>
      </c>
      <c r="L247" s="23">
        <f t="shared" si="8"/>
        <v>0</v>
      </c>
    </row>
    <row r="248" spans="1:12" ht="18.75" customHeight="1">
      <c r="A248" s="30" t="s">
        <v>437</v>
      </c>
      <c r="B248" s="237" t="s">
        <v>370</v>
      </c>
      <c r="C248" s="238"/>
      <c r="D248" s="239"/>
      <c r="E248" s="2">
        <v>984</v>
      </c>
      <c r="F248" s="3" t="s">
        <v>73</v>
      </c>
      <c r="G248" s="2">
        <v>7950601</v>
      </c>
      <c r="H248" s="2">
        <v>500</v>
      </c>
      <c r="I248" s="2">
        <v>226</v>
      </c>
      <c r="J248" s="25">
        <v>539</v>
      </c>
      <c r="K248" s="25">
        <v>0</v>
      </c>
      <c r="L248" s="23">
        <f t="shared" si="8"/>
        <v>0</v>
      </c>
    </row>
    <row r="249" spans="1:12" ht="67.5" customHeight="1">
      <c r="A249" s="30" t="s">
        <v>227</v>
      </c>
      <c r="B249" s="240" t="s">
        <v>249</v>
      </c>
      <c r="C249" s="241"/>
      <c r="D249" s="242"/>
      <c r="E249" s="2">
        <v>984</v>
      </c>
      <c r="F249" s="3" t="s">
        <v>73</v>
      </c>
      <c r="G249" s="2">
        <v>7950602</v>
      </c>
      <c r="H249" s="2"/>
      <c r="I249" s="2"/>
      <c r="J249" s="65">
        <v>1615</v>
      </c>
      <c r="K249" s="65">
        <f>SUM(K250)</f>
        <v>0</v>
      </c>
      <c r="L249" s="66">
        <f t="shared" si="8"/>
        <v>0</v>
      </c>
    </row>
    <row r="250" spans="1:12" ht="72.75" customHeight="1">
      <c r="A250" s="30" t="s">
        <v>535</v>
      </c>
      <c r="B250" s="240" t="s">
        <v>125</v>
      </c>
      <c r="C250" s="241"/>
      <c r="D250" s="242"/>
      <c r="E250" s="2">
        <v>984</v>
      </c>
      <c r="F250" s="3" t="s">
        <v>73</v>
      </c>
      <c r="G250" s="2">
        <v>7950602</v>
      </c>
      <c r="H250" s="2">
        <v>599</v>
      </c>
      <c r="I250" s="2"/>
      <c r="J250" s="25">
        <v>1615</v>
      </c>
      <c r="K250" s="25">
        <f>SUM(K251)</f>
        <v>0</v>
      </c>
      <c r="L250" s="23">
        <f t="shared" si="8"/>
        <v>0</v>
      </c>
    </row>
    <row r="251" spans="1:12" ht="18" customHeight="1">
      <c r="A251" s="30" t="s">
        <v>438</v>
      </c>
      <c r="B251" s="237" t="s">
        <v>358</v>
      </c>
      <c r="C251" s="238"/>
      <c r="D251" s="239"/>
      <c r="E251" s="2">
        <v>984</v>
      </c>
      <c r="F251" s="3" t="s">
        <v>73</v>
      </c>
      <c r="G251" s="2">
        <v>7950602</v>
      </c>
      <c r="H251" s="2">
        <v>599</v>
      </c>
      <c r="I251" s="2">
        <v>220</v>
      </c>
      <c r="J251" s="25">
        <v>1615</v>
      </c>
      <c r="K251" s="25">
        <f>SUM(K252)</f>
        <v>0</v>
      </c>
      <c r="L251" s="23">
        <f t="shared" si="8"/>
        <v>0</v>
      </c>
    </row>
    <row r="252" spans="1:12" ht="15.75" customHeight="1">
      <c r="A252" s="30" t="s">
        <v>534</v>
      </c>
      <c r="B252" s="237" t="s">
        <v>370</v>
      </c>
      <c r="C252" s="238"/>
      <c r="D252" s="239"/>
      <c r="E252" s="2">
        <v>984</v>
      </c>
      <c r="F252" s="3" t="s">
        <v>73</v>
      </c>
      <c r="G252" s="2">
        <v>7950602</v>
      </c>
      <c r="H252" s="2">
        <v>599</v>
      </c>
      <c r="I252" s="2">
        <v>226</v>
      </c>
      <c r="J252" s="25">
        <v>1615</v>
      </c>
      <c r="K252" s="25">
        <v>0</v>
      </c>
      <c r="L252" s="23">
        <f t="shared" si="8"/>
        <v>0</v>
      </c>
    </row>
    <row r="253" spans="1:12" ht="35.25" customHeight="1">
      <c r="A253" s="30" t="s">
        <v>229</v>
      </c>
      <c r="B253" s="240" t="s">
        <v>148</v>
      </c>
      <c r="C253" s="241"/>
      <c r="D253" s="242"/>
      <c r="E253" s="2">
        <v>984</v>
      </c>
      <c r="F253" s="3" t="s">
        <v>73</v>
      </c>
      <c r="G253" s="2">
        <v>7950700</v>
      </c>
      <c r="H253" s="2"/>
      <c r="I253" s="2"/>
      <c r="J253" s="65">
        <f>SUM(J254)</f>
        <v>8717.8</v>
      </c>
      <c r="K253" s="65">
        <f>SUM(K254)</f>
        <v>1278.9</v>
      </c>
      <c r="L253" s="66">
        <f t="shared" si="8"/>
        <v>0.14669985546812273</v>
      </c>
    </row>
    <row r="254" spans="1:12" ht="25.5" customHeight="1">
      <c r="A254" s="30" t="s">
        <v>230</v>
      </c>
      <c r="B254" s="237" t="s">
        <v>7</v>
      </c>
      <c r="C254" s="238"/>
      <c r="D254" s="239"/>
      <c r="E254" s="2">
        <v>984</v>
      </c>
      <c r="F254" s="3" t="s">
        <v>73</v>
      </c>
      <c r="G254" s="2">
        <v>7950700</v>
      </c>
      <c r="H254" s="2">
        <v>500</v>
      </c>
      <c r="I254" s="2"/>
      <c r="J254" s="25">
        <f>SUM(J255+J257)</f>
        <v>8717.8</v>
      </c>
      <c r="K254" s="25">
        <f>SUM(K255+K257)</f>
        <v>1278.9</v>
      </c>
      <c r="L254" s="23">
        <f t="shared" si="8"/>
        <v>0.14669985546812273</v>
      </c>
    </row>
    <row r="255" spans="1:12" ht="17.25" customHeight="1">
      <c r="A255" s="30" t="s">
        <v>439</v>
      </c>
      <c r="B255" s="237" t="s">
        <v>358</v>
      </c>
      <c r="C255" s="238"/>
      <c r="D255" s="239"/>
      <c r="E255" s="2">
        <v>984</v>
      </c>
      <c r="F255" s="3" t="s">
        <v>73</v>
      </c>
      <c r="G255" s="2">
        <v>7950700</v>
      </c>
      <c r="H255" s="2">
        <v>500</v>
      </c>
      <c r="I255" s="2">
        <v>220</v>
      </c>
      <c r="J255" s="25">
        <f>J256</f>
        <v>8048.5</v>
      </c>
      <c r="K255" s="25">
        <f>SUM(K256)</f>
        <v>1278.9</v>
      </c>
      <c r="L255" s="23">
        <f t="shared" si="8"/>
        <v>0.15889917375908555</v>
      </c>
    </row>
    <row r="256" spans="1:12" ht="16.5" customHeight="1">
      <c r="A256" s="30" t="s">
        <v>440</v>
      </c>
      <c r="B256" s="237" t="s">
        <v>370</v>
      </c>
      <c r="C256" s="238"/>
      <c r="D256" s="239"/>
      <c r="E256" s="2">
        <v>984</v>
      </c>
      <c r="F256" s="3" t="s">
        <v>73</v>
      </c>
      <c r="G256" s="2">
        <v>7950700</v>
      </c>
      <c r="H256" s="2">
        <v>500</v>
      </c>
      <c r="I256" s="2">
        <v>226</v>
      </c>
      <c r="J256" s="25">
        <v>8048.5</v>
      </c>
      <c r="K256" s="25">
        <v>1278.9</v>
      </c>
      <c r="L256" s="23">
        <f>K256/J256</f>
        <v>0.15889917375908555</v>
      </c>
    </row>
    <row r="257" spans="1:12" ht="16.5" customHeight="1">
      <c r="A257" s="30" t="s">
        <v>641</v>
      </c>
      <c r="B257" s="280" t="s">
        <v>395</v>
      </c>
      <c r="C257" s="281"/>
      <c r="D257" s="282"/>
      <c r="E257" s="2">
        <v>984</v>
      </c>
      <c r="F257" s="3" t="s">
        <v>73</v>
      </c>
      <c r="G257" s="2">
        <v>7950700</v>
      </c>
      <c r="H257" s="2">
        <v>500</v>
      </c>
      <c r="I257" s="2">
        <v>300</v>
      </c>
      <c r="J257" s="25">
        <f>J258</f>
        <v>669.3</v>
      </c>
      <c r="K257" s="25">
        <f>K258</f>
        <v>0</v>
      </c>
      <c r="L257" s="23">
        <f>K257/J257</f>
        <v>0</v>
      </c>
    </row>
    <row r="258" spans="1:12" ht="25.5" customHeight="1">
      <c r="A258" s="30" t="s">
        <v>642</v>
      </c>
      <c r="B258" s="277" t="s">
        <v>397</v>
      </c>
      <c r="C258" s="278"/>
      <c r="D258" s="279"/>
      <c r="E258" s="2">
        <v>984</v>
      </c>
      <c r="F258" s="3" t="s">
        <v>73</v>
      </c>
      <c r="G258" s="2">
        <v>7950700</v>
      </c>
      <c r="H258" s="2">
        <v>500</v>
      </c>
      <c r="I258" s="2">
        <v>310</v>
      </c>
      <c r="J258" s="25">
        <v>669.3</v>
      </c>
      <c r="K258" s="25">
        <v>0</v>
      </c>
      <c r="L258" s="23">
        <f>K258/J258</f>
        <v>0</v>
      </c>
    </row>
    <row r="259" spans="1:12" ht="30" customHeight="1">
      <c r="A259" s="30" t="s">
        <v>231</v>
      </c>
      <c r="B259" s="240" t="s">
        <v>147</v>
      </c>
      <c r="C259" s="241"/>
      <c r="D259" s="242"/>
      <c r="E259" s="2">
        <v>984</v>
      </c>
      <c r="F259" s="3" t="s">
        <v>73</v>
      </c>
      <c r="G259" s="2">
        <v>7950800</v>
      </c>
      <c r="H259" s="2"/>
      <c r="I259" s="2"/>
      <c r="J259" s="26">
        <v>2026</v>
      </c>
      <c r="K259" s="65">
        <f>SUM(K260)</f>
        <v>1710.7</v>
      </c>
      <c r="L259" s="66">
        <f t="shared" si="8"/>
        <v>0.8443731490621915</v>
      </c>
    </row>
    <row r="260" spans="1:12" ht="34.5" customHeight="1">
      <c r="A260" s="30" t="s">
        <v>233</v>
      </c>
      <c r="B260" s="237" t="s">
        <v>7</v>
      </c>
      <c r="C260" s="238"/>
      <c r="D260" s="239"/>
      <c r="E260" s="2">
        <v>984</v>
      </c>
      <c r="F260" s="3" t="s">
        <v>73</v>
      </c>
      <c r="G260" s="2">
        <v>7950800</v>
      </c>
      <c r="H260" s="2">
        <v>500</v>
      </c>
      <c r="I260" s="2"/>
      <c r="J260" s="25">
        <v>2026</v>
      </c>
      <c r="K260" s="25">
        <f>SUM(K261)</f>
        <v>1710.7</v>
      </c>
      <c r="L260" s="23">
        <f t="shared" si="8"/>
        <v>0.8443731490621915</v>
      </c>
    </row>
    <row r="261" spans="1:12" ht="15" customHeight="1">
      <c r="A261" s="30" t="s">
        <v>536</v>
      </c>
      <c r="B261" s="237" t="s">
        <v>358</v>
      </c>
      <c r="C261" s="238"/>
      <c r="D261" s="239"/>
      <c r="E261" s="2">
        <v>984</v>
      </c>
      <c r="F261" s="3" t="s">
        <v>73</v>
      </c>
      <c r="G261" s="2">
        <v>7950800</v>
      </c>
      <c r="H261" s="2">
        <v>500</v>
      </c>
      <c r="I261" s="2">
        <v>220</v>
      </c>
      <c r="J261" s="25">
        <v>2026</v>
      </c>
      <c r="K261" s="25">
        <f>SUM(K262)</f>
        <v>1710.7</v>
      </c>
      <c r="L261" s="23">
        <f t="shared" si="8"/>
        <v>0.8443731490621915</v>
      </c>
    </row>
    <row r="262" spans="1:12" ht="13.5" customHeight="1">
      <c r="A262" s="30" t="s">
        <v>625</v>
      </c>
      <c r="B262" s="237" t="s">
        <v>370</v>
      </c>
      <c r="C262" s="238"/>
      <c r="D262" s="239"/>
      <c r="E262" s="2">
        <v>984</v>
      </c>
      <c r="F262" s="3" t="s">
        <v>73</v>
      </c>
      <c r="G262" s="2">
        <v>7950800</v>
      </c>
      <c r="H262" s="2">
        <v>500</v>
      </c>
      <c r="I262" s="2">
        <v>226</v>
      </c>
      <c r="J262" s="25">
        <v>2026</v>
      </c>
      <c r="K262" s="25">
        <v>1710.7</v>
      </c>
      <c r="L262" s="23">
        <f t="shared" si="8"/>
        <v>0.8443731490621915</v>
      </c>
    </row>
    <row r="263" spans="1:12" ht="80.25" customHeight="1">
      <c r="A263" s="30" t="s">
        <v>234</v>
      </c>
      <c r="B263" s="240" t="s">
        <v>531</v>
      </c>
      <c r="C263" s="269"/>
      <c r="D263" s="270"/>
      <c r="E263" s="2">
        <v>984</v>
      </c>
      <c r="F263" s="3" t="s">
        <v>73</v>
      </c>
      <c r="G263" s="4">
        <v>7950900</v>
      </c>
      <c r="H263" s="4"/>
      <c r="I263" s="4"/>
      <c r="J263" s="65">
        <f>SUM(J264+J268)</f>
        <v>1666.7</v>
      </c>
      <c r="K263" s="65">
        <f>SUM(K264+K268)</f>
        <v>0</v>
      </c>
      <c r="L263" s="66">
        <f t="shared" si="6"/>
        <v>0</v>
      </c>
    </row>
    <row r="264" spans="1:12" ht="105.75" customHeight="1">
      <c r="A264" s="30" t="s">
        <v>537</v>
      </c>
      <c r="B264" s="240" t="s">
        <v>532</v>
      </c>
      <c r="C264" s="269"/>
      <c r="D264" s="270"/>
      <c r="E264" s="2">
        <v>984</v>
      </c>
      <c r="F264" s="3" t="s">
        <v>73</v>
      </c>
      <c r="G264" s="4">
        <v>7950901</v>
      </c>
      <c r="H264" s="4"/>
      <c r="I264" s="4"/>
      <c r="J264" s="25">
        <f>SUM(J265)</f>
        <v>166.7</v>
      </c>
      <c r="K264" s="25">
        <f>SUM(K265)</f>
        <v>0</v>
      </c>
      <c r="L264" s="23">
        <f t="shared" si="6"/>
        <v>0</v>
      </c>
    </row>
    <row r="265" spans="1:12" ht="29.25" customHeight="1">
      <c r="A265" s="30" t="s">
        <v>574</v>
      </c>
      <c r="B265" s="237" t="s">
        <v>7</v>
      </c>
      <c r="C265" s="238"/>
      <c r="D265" s="239"/>
      <c r="E265" s="2">
        <v>984</v>
      </c>
      <c r="F265" s="3" t="s">
        <v>73</v>
      </c>
      <c r="G265" s="4">
        <v>7950901</v>
      </c>
      <c r="H265" s="4">
        <v>500</v>
      </c>
      <c r="I265" s="4"/>
      <c r="J265" s="25">
        <f>SUM(J266)</f>
        <v>166.7</v>
      </c>
      <c r="K265" s="25">
        <f>SUM(K266)</f>
        <v>0</v>
      </c>
      <c r="L265" s="23">
        <f t="shared" si="6"/>
        <v>0</v>
      </c>
    </row>
    <row r="266" spans="1:12" ht="20.25" customHeight="1">
      <c r="A266" s="30" t="s">
        <v>626</v>
      </c>
      <c r="B266" s="237" t="s">
        <v>358</v>
      </c>
      <c r="C266" s="238"/>
      <c r="D266" s="239"/>
      <c r="E266" s="2">
        <v>984</v>
      </c>
      <c r="F266" s="3" t="s">
        <v>73</v>
      </c>
      <c r="G266" s="4">
        <v>7950901</v>
      </c>
      <c r="H266" s="4">
        <v>500</v>
      </c>
      <c r="I266" s="4">
        <v>220</v>
      </c>
      <c r="J266" s="25">
        <f>J267</f>
        <v>166.7</v>
      </c>
      <c r="K266" s="25">
        <f>K267</f>
        <v>0</v>
      </c>
      <c r="L266" s="23">
        <f t="shared" si="6"/>
        <v>0</v>
      </c>
    </row>
    <row r="267" spans="1:12" ht="20.25" customHeight="1">
      <c r="A267" s="30" t="s">
        <v>627</v>
      </c>
      <c r="B267" s="237" t="s">
        <v>370</v>
      </c>
      <c r="C267" s="238"/>
      <c r="D267" s="239"/>
      <c r="E267" s="2">
        <v>984</v>
      </c>
      <c r="F267" s="3" t="s">
        <v>73</v>
      </c>
      <c r="G267" s="4">
        <v>7950901</v>
      </c>
      <c r="H267" s="4">
        <v>500</v>
      </c>
      <c r="I267" s="4">
        <v>226</v>
      </c>
      <c r="J267" s="25">
        <v>166.7</v>
      </c>
      <c r="K267" s="25">
        <v>0</v>
      </c>
      <c r="L267" s="23">
        <f t="shared" si="6"/>
        <v>0</v>
      </c>
    </row>
    <row r="268" spans="1:12" ht="69" customHeight="1">
      <c r="A268" s="30" t="s">
        <v>575</v>
      </c>
      <c r="B268" s="240" t="s">
        <v>533</v>
      </c>
      <c r="C268" s="269"/>
      <c r="D268" s="270"/>
      <c r="E268" s="2">
        <v>984</v>
      </c>
      <c r="F268" s="3" t="s">
        <v>73</v>
      </c>
      <c r="G268" s="4">
        <v>7950902</v>
      </c>
      <c r="H268" s="4"/>
      <c r="I268" s="4"/>
      <c r="J268" s="25">
        <f>SUM(J269)</f>
        <v>1500</v>
      </c>
      <c r="K268" s="25">
        <f>SUM(K269)</f>
        <v>0</v>
      </c>
      <c r="L268" s="23">
        <f t="shared" si="6"/>
        <v>0</v>
      </c>
    </row>
    <row r="269" spans="1:12" ht="29.25" customHeight="1">
      <c r="A269" s="30" t="s">
        <v>576</v>
      </c>
      <c r="B269" s="237" t="s">
        <v>7</v>
      </c>
      <c r="C269" s="238"/>
      <c r="D269" s="239"/>
      <c r="E269" s="2">
        <v>984</v>
      </c>
      <c r="F269" s="3" t="s">
        <v>73</v>
      </c>
      <c r="G269" s="4">
        <v>7950902</v>
      </c>
      <c r="H269" s="4">
        <v>599</v>
      </c>
      <c r="I269" s="4"/>
      <c r="J269" s="25">
        <f>SUM(J270)</f>
        <v>1500</v>
      </c>
      <c r="K269" s="25">
        <f>SUM(K270)</f>
        <v>0</v>
      </c>
      <c r="L269" s="23">
        <f t="shared" si="6"/>
        <v>0</v>
      </c>
    </row>
    <row r="270" spans="1:12" ht="20.25" customHeight="1">
      <c r="A270" s="30" t="s">
        <v>628</v>
      </c>
      <c r="B270" s="237" t="s">
        <v>358</v>
      </c>
      <c r="C270" s="238"/>
      <c r="D270" s="239"/>
      <c r="E270" s="2">
        <v>984</v>
      </c>
      <c r="F270" s="3" t="s">
        <v>73</v>
      </c>
      <c r="G270" s="4">
        <v>7950902</v>
      </c>
      <c r="H270" s="4">
        <v>599</v>
      </c>
      <c r="I270" s="4">
        <v>220</v>
      </c>
      <c r="J270" s="25">
        <f>J271</f>
        <v>1500</v>
      </c>
      <c r="K270" s="25">
        <f>K271</f>
        <v>0</v>
      </c>
      <c r="L270" s="23">
        <f t="shared" si="6"/>
        <v>0</v>
      </c>
    </row>
    <row r="271" spans="1:12" ht="20.25" customHeight="1">
      <c r="A271" s="30" t="s">
        <v>629</v>
      </c>
      <c r="B271" s="237" t="s">
        <v>370</v>
      </c>
      <c r="C271" s="238"/>
      <c r="D271" s="239"/>
      <c r="E271" s="2">
        <v>984</v>
      </c>
      <c r="F271" s="3" t="s">
        <v>73</v>
      </c>
      <c r="G271" s="4">
        <v>7950902</v>
      </c>
      <c r="H271" s="4">
        <v>599</v>
      </c>
      <c r="I271" s="4">
        <v>226</v>
      </c>
      <c r="J271" s="25">
        <v>1500</v>
      </c>
      <c r="K271" s="25">
        <v>0</v>
      </c>
      <c r="L271" s="23">
        <f t="shared" si="6"/>
        <v>0</v>
      </c>
    </row>
    <row r="272" spans="1:12" ht="15">
      <c r="A272" s="60" t="s">
        <v>84</v>
      </c>
      <c r="B272" s="271" t="s">
        <v>80</v>
      </c>
      <c r="C272" s="272"/>
      <c r="D272" s="273"/>
      <c r="E272" s="21">
        <v>984</v>
      </c>
      <c r="F272" s="24" t="s">
        <v>82</v>
      </c>
      <c r="G272" s="2"/>
      <c r="H272" s="2"/>
      <c r="I272" s="2"/>
      <c r="J272" s="22">
        <f aca="true" t="shared" si="9" ref="J272:K276">SUM(J273)</f>
        <v>100</v>
      </c>
      <c r="K272" s="22">
        <f t="shared" si="9"/>
        <v>1.7</v>
      </c>
      <c r="L272" s="58">
        <f t="shared" si="6"/>
        <v>0.017</v>
      </c>
    </row>
    <row r="273" spans="1:12" ht="26.25" customHeight="1">
      <c r="A273" s="60" t="s">
        <v>86</v>
      </c>
      <c r="B273" s="274" t="s">
        <v>146</v>
      </c>
      <c r="C273" s="275"/>
      <c r="D273" s="276"/>
      <c r="E273" s="21">
        <v>984</v>
      </c>
      <c r="F273" s="24" t="s">
        <v>83</v>
      </c>
      <c r="G273" s="2"/>
      <c r="H273" s="2"/>
      <c r="I273" s="2"/>
      <c r="J273" s="22">
        <f t="shared" si="9"/>
        <v>100</v>
      </c>
      <c r="K273" s="22">
        <f t="shared" si="9"/>
        <v>1.7</v>
      </c>
      <c r="L273" s="58">
        <f t="shared" si="6"/>
        <v>0.017</v>
      </c>
    </row>
    <row r="274" spans="1:12" ht="70.5" customHeight="1">
      <c r="A274" s="30" t="s">
        <v>90</v>
      </c>
      <c r="B274" s="240" t="s">
        <v>81</v>
      </c>
      <c r="C274" s="241"/>
      <c r="D274" s="242"/>
      <c r="E274" s="2">
        <v>984</v>
      </c>
      <c r="F274" s="3" t="s">
        <v>83</v>
      </c>
      <c r="G274" s="2">
        <v>4100100</v>
      </c>
      <c r="H274" s="2"/>
      <c r="I274" s="2"/>
      <c r="J274" s="25">
        <f t="shared" si="9"/>
        <v>100</v>
      </c>
      <c r="K274" s="25">
        <f t="shared" si="9"/>
        <v>1.7</v>
      </c>
      <c r="L274" s="23">
        <f t="shared" si="6"/>
        <v>0.017</v>
      </c>
    </row>
    <row r="275" spans="1:12" ht="27" customHeight="1">
      <c r="A275" s="30" t="s">
        <v>91</v>
      </c>
      <c r="B275" s="243" t="s">
        <v>7</v>
      </c>
      <c r="C275" s="243"/>
      <c r="D275" s="243"/>
      <c r="E275" s="2">
        <v>984</v>
      </c>
      <c r="F275" s="3" t="s">
        <v>83</v>
      </c>
      <c r="G275" s="2">
        <v>4100100</v>
      </c>
      <c r="H275" s="2">
        <v>500</v>
      </c>
      <c r="I275" s="2"/>
      <c r="J275" s="25">
        <f t="shared" si="9"/>
        <v>100</v>
      </c>
      <c r="K275" s="25">
        <f t="shared" si="9"/>
        <v>1.7</v>
      </c>
      <c r="L275" s="23">
        <f t="shared" si="6"/>
        <v>0.017</v>
      </c>
    </row>
    <row r="276" spans="1:12" ht="15.75" customHeight="1">
      <c r="A276" s="30" t="s">
        <v>441</v>
      </c>
      <c r="B276" s="237" t="s">
        <v>358</v>
      </c>
      <c r="C276" s="238"/>
      <c r="D276" s="239"/>
      <c r="E276" s="2">
        <v>984</v>
      </c>
      <c r="F276" s="3" t="s">
        <v>83</v>
      </c>
      <c r="G276" s="2">
        <v>4100100</v>
      </c>
      <c r="H276" s="2">
        <v>500</v>
      </c>
      <c r="I276" s="2">
        <v>220</v>
      </c>
      <c r="J276" s="25">
        <f t="shared" si="9"/>
        <v>100</v>
      </c>
      <c r="K276" s="25">
        <f t="shared" si="9"/>
        <v>1.7</v>
      </c>
      <c r="L276" s="23">
        <f t="shared" si="6"/>
        <v>0.017</v>
      </c>
    </row>
    <row r="277" spans="1:12" ht="13.5" customHeight="1">
      <c r="A277" s="30" t="s">
        <v>442</v>
      </c>
      <c r="B277" s="237" t="s">
        <v>370</v>
      </c>
      <c r="C277" s="238"/>
      <c r="D277" s="239"/>
      <c r="E277" s="2">
        <v>984</v>
      </c>
      <c r="F277" s="3" t="s">
        <v>83</v>
      </c>
      <c r="G277" s="2">
        <v>4100100</v>
      </c>
      <c r="H277" s="2">
        <v>500</v>
      </c>
      <c r="I277" s="2">
        <v>226</v>
      </c>
      <c r="J277" s="25">
        <v>100</v>
      </c>
      <c r="K277" s="25">
        <v>1.7</v>
      </c>
      <c r="L277" s="23">
        <f t="shared" si="6"/>
        <v>0.017</v>
      </c>
    </row>
    <row r="278" spans="1:12" s="16" customFormat="1" ht="14.25">
      <c r="A278" s="61" t="s">
        <v>92</v>
      </c>
      <c r="B278" s="265" t="s">
        <v>85</v>
      </c>
      <c r="C278" s="265"/>
      <c r="D278" s="265"/>
      <c r="E278" s="21">
        <v>984</v>
      </c>
      <c r="F278" s="27" t="s">
        <v>88</v>
      </c>
      <c r="G278" s="21"/>
      <c r="H278" s="21"/>
      <c r="I278" s="21"/>
      <c r="J278" s="22">
        <f>SUM(J279)</f>
        <v>2821.5</v>
      </c>
      <c r="K278" s="22">
        <f>SUM(K279)</f>
        <v>1103</v>
      </c>
      <c r="L278" s="58">
        <f t="shared" si="6"/>
        <v>0.39092681197944357</v>
      </c>
    </row>
    <row r="279" spans="1:12" s="20" customFormat="1" ht="27" customHeight="1">
      <c r="A279" s="62" t="s">
        <v>94</v>
      </c>
      <c r="B279" s="232" t="s">
        <v>87</v>
      </c>
      <c r="C279" s="232"/>
      <c r="D279" s="232"/>
      <c r="E279" s="28">
        <v>984</v>
      </c>
      <c r="F279" s="27" t="s">
        <v>89</v>
      </c>
      <c r="G279" s="28"/>
      <c r="H279" s="28"/>
      <c r="I279" s="28"/>
      <c r="J279" s="29">
        <f>SUM(J280+J286)</f>
        <v>2821.5</v>
      </c>
      <c r="K279" s="29">
        <f>SUM(K280+K286)</f>
        <v>1103</v>
      </c>
      <c r="L279" s="58">
        <f t="shared" si="6"/>
        <v>0.39092681197944357</v>
      </c>
    </row>
    <row r="280" spans="1:12" ht="65.25" customHeight="1">
      <c r="A280" s="63" t="s">
        <v>97</v>
      </c>
      <c r="B280" s="240" t="s">
        <v>206</v>
      </c>
      <c r="C280" s="241"/>
      <c r="D280" s="242"/>
      <c r="E280" s="2">
        <v>984</v>
      </c>
      <c r="F280" s="3" t="s">
        <v>89</v>
      </c>
      <c r="G280" s="2">
        <v>4310100</v>
      </c>
      <c r="H280" s="2"/>
      <c r="I280" s="2"/>
      <c r="J280" s="25">
        <f>SUM(J281)</f>
        <v>1161.5</v>
      </c>
      <c r="K280" s="25">
        <f>SUM(K281)</f>
        <v>734.5</v>
      </c>
      <c r="L280" s="23">
        <f t="shared" si="6"/>
        <v>0.6323719328454585</v>
      </c>
    </row>
    <row r="281" spans="1:12" ht="27" customHeight="1">
      <c r="A281" s="63" t="s">
        <v>98</v>
      </c>
      <c r="B281" s="243" t="s">
        <v>7</v>
      </c>
      <c r="C281" s="243"/>
      <c r="D281" s="243"/>
      <c r="E281" s="2">
        <v>984</v>
      </c>
      <c r="F281" s="3" t="s">
        <v>89</v>
      </c>
      <c r="G281" s="2">
        <v>4310100</v>
      </c>
      <c r="H281" s="2">
        <v>500</v>
      </c>
      <c r="I281" s="2"/>
      <c r="J281" s="25">
        <f>SUM(J282)</f>
        <v>1161.5</v>
      </c>
      <c r="K281" s="25">
        <f>SUM(K285+K282)</f>
        <v>734.5</v>
      </c>
      <c r="L281" s="23">
        <f t="shared" si="6"/>
        <v>0.6323719328454585</v>
      </c>
    </row>
    <row r="282" spans="1:12" ht="14.25" customHeight="1">
      <c r="A282" s="63" t="s">
        <v>443</v>
      </c>
      <c r="B282" s="237" t="s">
        <v>358</v>
      </c>
      <c r="C282" s="238"/>
      <c r="D282" s="239"/>
      <c r="E282" s="2">
        <v>984</v>
      </c>
      <c r="F282" s="3" t="s">
        <v>89</v>
      </c>
      <c r="G282" s="2">
        <v>4310100</v>
      </c>
      <c r="H282" s="2">
        <v>500</v>
      </c>
      <c r="I282" s="2">
        <v>220</v>
      </c>
      <c r="J282" s="25">
        <f>SUM(J283:J285)</f>
        <v>1161.5</v>
      </c>
      <c r="K282" s="25">
        <f>SUM(K283:K284)</f>
        <v>506.09999999999997</v>
      </c>
      <c r="L282" s="23">
        <f t="shared" si="6"/>
        <v>0.43572965992251395</v>
      </c>
    </row>
    <row r="283" spans="1:12" ht="14.25" customHeight="1">
      <c r="A283" s="63" t="s">
        <v>444</v>
      </c>
      <c r="B283" s="237" t="s">
        <v>370</v>
      </c>
      <c r="C283" s="238"/>
      <c r="D283" s="239"/>
      <c r="E283" s="2">
        <v>984</v>
      </c>
      <c r="F283" s="3" t="s">
        <v>89</v>
      </c>
      <c r="G283" s="2">
        <v>4310100</v>
      </c>
      <c r="H283" s="2">
        <v>500</v>
      </c>
      <c r="I283" s="2">
        <v>221</v>
      </c>
      <c r="J283" s="25">
        <v>4.8</v>
      </c>
      <c r="K283" s="25">
        <v>4.7</v>
      </c>
      <c r="L283" s="23">
        <f>K283/J283</f>
        <v>0.9791666666666667</v>
      </c>
    </row>
    <row r="284" spans="1:12" ht="16.5" customHeight="1">
      <c r="A284" s="63" t="s">
        <v>525</v>
      </c>
      <c r="B284" s="237" t="s">
        <v>370</v>
      </c>
      <c r="C284" s="238"/>
      <c r="D284" s="239"/>
      <c r="E284" s="2">
        <v>984</v>
      </c>
      <c r="F284" s="3" t="s">
        <v>89</v>
      </c>
      <c r="G284" s="2">
        <v>4310100</v>
      </c>
      <c r="H284" s="2">
        <v>500</v>
      </c>
      <c r="I284" s="2">
        <v>226</v>
      </c>
      <c r="J284" s="25">
        <v>542</v>
      </c>
      <c r="K284" s="25">
        <v>501.4</v>
      </c>
      <c r="L284" s="23">
        <f t="shared" si="6"/>
        <v>0.9250922509225091</v>
      </c>
    </row>
    <row r="285" spans="1:12" ht="16.5" customHeight="1">
      <c r="A285" s="63" t="s">
        <v>526</v>
      </c>
      <c r="B285" s="237" t="s">
        <v>380</v>
      </c>
      <c r="C285" s="238"/>
      <c r="D285" s="239"/>
      <c r="E285" s="2">
        <v>984</v>
      </c>
      <c r="F285" s="3" t="s">
        <v>89</v>
      </c>
      <c r="G285" s="2">
        <v>4310100</v>
      </c>
      <c r="H285" s="2">
        <v>500</v>
      </c>
      <c r="I285" s="2">
        <v>290</v>
      </c>
      <c r="J285" s="25">
        <v>614.7</v>
      </c>
      <c r="K285" s="25">
        <v>228.4</v>
      </c>
      <c r="L285" s="23">
        <f t="shared" si="6"/>
        <v>0.37156336424272</v>
      </c>
    </row>
    <row r="286" spans="1:12" ht="93" customHeight="1">
      <c r="A286" s="63" t="s">
        <v>100</v>
      </c>
      <c r="B286" s="240" t="s">
        <v>202</v>
      </c>
      <c r="C286" s="241"/>
      <c r="D286" s="242"/>
      <c r="E286" s="2">
        <v>984</v>
      </c>
      <c r="F286" s="3" t="s">
        <v>89</v>
      </c>
      <c r="G286" s="2">
        <v>4310200</v>
      </c>
      <c r="H286" s="2"/>
      <c r="I286" s="2"/>
      <c r="J286" s="25">
        <f>SUM(J287)</f>
        <v>1660</v>
      </c>
      <c r="K286" s="25">
        <f>SUM(K287)</f>
        <v>368.5</v>
      </c>
      <c r="L286" s="23">
        <f t="shared" si="6"/>
        <v>0.2219879518072289</v>
      </c>
    </row>
    <row r="287" spans="1:12" ht="36.75" customHeight="1">
      <c r="A287" s="63" t="s">
        <v>101</v>
      </c>
      <c r="B287" s="243" t="s">
        <v>7</v>
      </c>
      <c r="C287" s="243"/>
      <c r="D287" s="243"/>
      <c r="E287" s="2">
        <v>984</v>
      </c>
      <c r="F287" s="3" t="s">
        <v>89</v>
      </c>
      <c r="G287" s="2">
        <v>4310200</v>
      </c>
      <c r="H287" s="2">
        <v>500</v>
      </c>
      <c r="I287" s="2"/>
      <c r="J287" s="25">
        <f>SUM(J288)</f>
        <v>1660</v>
      </c>
      <c r="K287" s="25">
        <f>SUM(K290+K288)</f>
        <v>368.5</v>
      </c>
      <c r="L287" s="23">
        <f t="shared" si="6"/>
        <v>0.2219879518072289</v>
      </c>
    </row>
    <row r="288" spans="1:12" ht="12.75" customHeight="1">
      <c r="A288" s="63" t="s">
        <v>445</v>
      </c>
      <c r="B288" s="237" t="s">
        <v>358</v>
      </c>
      <c r="C288" s="238"/>
      <c r="D288" s="239"/>
      <c r="E288" s="2">
        <v>984</v>
      </c>
      <c r="F288" s="3" t="s">
        <v>89</v>
      </c>
      <c r="G288" s="2">
        <v>4310200</v>
      </c>
      <c r="H288" s="2">
        <v>500</v>
      </c>
      <c r="I288" s="2">
        <v>220</v>
      </c>
      <c r="J288" s="25">
        <f>SUM(J289:J290)</f>
        <v>1660</v>
      </c>
      <c r="K288" s="25">
        <f>SUM(K289)</f>
        <v>333.5</v>
      </c>
      <c r="L288" s="23">
        <f t="shared" si="6"/>
        <v>0.20090361445783134</v>
      </c>
    </row>
    <row r="289" spans="1:12" ht="16.5" customHeight="1">
      <c r="A289" s="63" t="s">
        <v>446</v>
      </c>
      <c r="B289" s="237" t="s">
        <v>370</v>
      </c>
      <c r="C289" s="238"/>
      <c r="D289" s="239"/>
      <c r="E289" s="2">
        <v>984</v>
      </c>
      <c r="F289" s="3" t="s">
        <v>89</v>
      </c>
      <c r="G289" s="2">
        <v>4310200</v>
      </c>
      <c r="H289" s="2">
        <v>500</v>
      </c>
      <c r="I289" s="2">
        <v>226</v>
      </c>
      <c r="J289" s="25">
        <v>1625</v>
      </c>
      <c r="K289" s="25">
        <v>333.5</v>
      </c>
      <c r="L289" s="23">
        <f t="shared" si="6"/>
        <v>0.20523076923076924</v>
      </c>
    </row>
    <row r="290" spans="1:12" ht="16.5" customHeight="1">
      <c r="A290" s="63" t="s">
        <v>447</v>
      </c>
      <c r="B290" s="237" t="s">
        <v>380</v>
      </c>
      <c r="C290" s="238"/>
      <c r="D290" s="239"/>
      <c r="E290" s="2">
        <v>984</v>
      </c>
      <c r="F290" s="3" t="s">
        <v>89</v>
      </c>
      <c r="G290" s="2">
        <v>4310200</v>
      </c>
      <c r="H290" s="2">
        <v>500</v>
      </c>
      <c r="I290" s="2">
        <v>290</v>
      </c>
      <c r="J290" s="25">
        <v>35</v>
      </c>
      <c r="K290" s="25">
        <v>35</v>
      </c>
      <c r="L290" s="23">
        <f t="shared" si="6"/>
        <v>1</v>
      </c>
    </row>
    <row r="291" spans="1:12" ht="26.25" customHeight="1">
      <c r="A291" s="61" t="s">
        <v>104</v>
      </c>
      <c r="B291" s="232" t="s">
        <v>247</v>
      </c>
      <c r="C291" s="232"/>
      <c r="D291" s="232"/>
      <c r="E291" s="21">
        <v>984</v>
      </c>
      <c r="F291" s="24" t="s">
        <v>93</v>
      </c>
      <c r="G291" s="21"/>
      <c r="H291" s="2"/>
      <c r="I291" s="2"/>
      <c r="J291" s="22">
        <f>SUM(J292)</f>
        <v>7177.4</v>
      </c>
      <c r="K291" s="22">
        <f>SUM(K292)</f>
        <v>3877.3</v>
      </c>
      <c r="L291" s="58">
        <f t="shared" si="6"/>
        <v>0.5402095466324853</v>
      </c>
    </row>
    <row r="292" spans="1:12" ht="15">
      <c r="A292" s="63" t="s">
        <v>105</v>
      </c>
      <c r="B292" s="265" t="s">
        <v>95</v>
      </c>
      <c r="C292" s="265"/>
      <c r="D292" s="265"/>
      <c r="E292" s="21">
        <v>984</v>
      </c>
      <c r="F292" s="24" t="s">
        <v>96</v>
      </c>
      <c r="G292" s="2"/>
      <c r="H292" s="2"/>
      <c r="I292" s="2"/>
      <c r="J292" s="22">
        <f>SUM(J293+J308+J313)</f>
        <v>7177.4</v>
      </c>
      <c r="K292" s="22">
        <f>SUM(K293+K308+K313)</f>
        <v>3877.3</v>
      </c>
      <c r="L292" s="58">
        <f t="shared" si="6"/>
        <v>0.5402095466324853</v>
      </c>
    </row>
    <row r="293" spans="1:12" ht="29.25" customHeight="1">
      <c r="A293" s="63" t="s">
        <v>106</v>
      </c>
      <c r="B293" s="240" t="s">
        <v>123</v>
      </c>
      <c r="C293" s="241"/>
      <c r="D293" s="242"/>
      <c r="E293" s="2">
        <v>984</v>
      </c>
      <c r="F293" s="3" t="s">
        <v>96</v>
      </c>
      <c r="G293" s="2">
        <v>4409900</v>
      </c>
      <c r="H293" s="2"/>
      <c r="I293" s="2"/>
      <c r="J293" s="25">
        <f>SUM(J294)</f>
        <v>2785.2000000000003</v>
      </c>
      <c r="K293" s="25">
        <f>SUM(K294)</f>
        <v>1232.9</v>
      </c>
      <c r="L293" s="23">
        <f t="shared" si="6"/>
        <v>0.44266120924888697</v>
      </c>
    </row>
    <row r="294" spans="1:12" ht="24.75" customHeight="1">
      <c r="A294" s="63" t="s">
        <v>107</v>
      </c>
      <c r="B294" s="237" t="s">
        <v>99</v>
      </c>
      <c r="C294" s="238"/>
      <c r="D294" s="239"/>
      <c r="E294" s="2">
        <v>984</v>
      </c>
      <c r="F294" s="3" t="s">
        <v>96</v>
      </c>
      <c r="G294" s="2">
        <v>4409900</v>
      </c>
      <c r="H294" s="3" t="s">
        <v>210</v>
      </c>
      <c r="I294" s="3"/>
      <c r="J294" s="25">
        <f>SUM(J295+J298+J304+J305)</f>
        <v>2785.2000000000003</v>
      </c>
      <c r="K294" s="25">
        <f>SUM(K295+K298+K304+K305)</f>
        <v>1232.9</v>
      </c>
      <c r="L294" s="23">
        <f t="shared" si="6"/>
        <v>0.44266120924888697</v>
      </c>
    </row>
    <row r="295" spans="1:12" ht="25.5" customHeight="1">
      <c r="A295" s="63" t="s">
        <v>448</v>
      </c>
      <c r="B295" s="237" t="s">
        <v>350</v>
      </c>
      <c r="C295" s="238"/>
      <c r="D295" s="239"/>
      <c r="E295" s="2">
        <v>984</v>
      </c>
      <c r="F295" s="3" t="s">
        <v>96</v>
      </c>
      <c r="G295" s="2">
        <v>4409900</v>
      </c>
      <c r="H295" s="3" t="s">
        <v>449</v>
      </c>
      <c r="I295" s="3" t="s">
        <v>450</v>
      </c>
      <c r="J295" s="25">
        <v>1466</v>
      </c>
      <c r="K295" s="25">
        <f>SUM(K296:K297)</f>
        <v>802.9000000000001</v>
      </c>
      <c r="L295" s="23">
        <f t="shared" si="6"/>
        <v>0.547680763983629</v>
      </c>
    </row>
    <row r="296" spans="1:12" ht="15">
      <c r="A296" s="63" t="s">
        <v>451</v>
      </c>
      <c r="B296" s="280" t="s">
        <v>352</v>
      </c>
      <c r="C296" s="281"/>
      <c r="D296" s="282"/>
      <c r="E296" s="2">
        <v>984</v>
      </c>
      <c r="F296" s="3" t="s">
        <v>96</v>
      </c>
      <c r="G296" s="2">
        <v>4409900</v>
      </c>
      <c r="H296" s="3" t="s">
        <v>449</v>
      </c>
      <c r="I296" s="3" t="s">
        <v>452</v>
      </c>
      <c r="J296" s="25">
        <v>1092.4</v>
      </c>
      <c r="K296" s="25">
        <v>606.2</v>
      </c>
      <c r="L296" s="23">
        <f t="shared" si="6"/>
        <v>0.5549249359209081</v>
      </c>
    </row>
    <row r="297" spans="1:12" ht="26.25" customHeight="1">
      <c r="A297" s="63" t="s">
        <v>453</v>
      </c>
      <c r="B297" s="277" t="s">
        <v>454</v>
      </c>
      <c r="C297" s="278"/>
      <c r="D297" s="279"/>
      <c r="E297" s="2">
        <v>984</v>
      </c>
      <c r="F297" s="3" t="s">
        <v>96</v>
      </c>
      <c r="G297" s="2">
        <v>4409900</v>
      </c>
      <c r="H297" s="3" t="s">
        <v>449</v>
      </c>
      <c r="I297" s="3" t="s">
        <v>455</v>
      </c>
      <c r="J297" s="25">
        <v>373.6</v>
      </c>
      <c r="K297" s="25">
        <v>196.7</v>
      </c>
      <c r="L297" s="23">
        <f t="shared" si="6"/>
        <v>0.5264989293361884</v>
      </c>
    </row>
    <row r="298" spans="1:12" ht="15">
      <c r="A298" s="63" t="s">
        <v>456</v>
      </c>
      <c r="B298" s="280" t="s">
        <v>358</v>
      </c>
      <c r="C298" s="281"/>
      <c r="D298" s="282"/>
      <c r="E298" s="2">
        <v>984</v>
      </c>
      <c r="F298" s="3" t="s">
        <v>96</v>
      </c>
      <c r="G298" s="2">
        <v>4409900</v>
      </c>
      <c r="H298" s="3" t="s">
        <v>449</v>
      </c>
      <c r="I298" s="3" t="s">
        <v>457</v>
      </c>
      <c r="J298" s="25">
        <f>SUM(J299:J303)</f>
        <v>1281.6</v>
      </c>
      <c r="K298" s="25">
        <f>SUM(K299:K303)</f>
        <v>429.79999999999995</v>
      </c>
      <c r="L298" s="23">
        <f aca="true" t="shared" si="10" ref="L298:L361">K298/J298</f>
        <v>0.33536204744069914</v>
      </c>
    </row>
    <row r="299" spans="1:12" ht="15">
      <c r="A299" s="63" t="s">
        <v>458</v>
      </c>
      <c r="B299" s="280" t="s">
        <v>360</v>
      </c>
      <c r="C299" s="281"/>
      <c r="D299" s="282"/>
      <c r="E299" s="2">
        <v>984</v>
      </c>
      <c r="F299" s="3" t="s">
        <v>96</v>
      </c>
      <c r="G299" s="2">
        <v>4409900</v>
      </c>
      <c r="H299" s="3" t="s">
        <v>449</v>
      </c>
      <c r="I299" s="3" t="s">
        <v>459</v>
      </c>
      <c r="J299" s="25">
        <v>24.9</v>
      </c>
      <c r="K299" s="25">
        <v>3.7</v>
      </c>
      <c r="L299" s="23">
        <f t="shared" si="10"/>
        <v>0.14859437751004018</v>
      </c>
    </row>
    <row r="300" spans="1:12" ht="15">
      <c r="A300" s="63" t="s">
        <v>460</v>
      </c>
      <c r="B300" s="277" t="s">
        <v>362</v>
      </c>
      <c r="C300" s="278"/>
      <c r="D300" s="279"/>
      <c r="E300" s="2">
        <v>984</v>
      </c>
      <c r="F300" s="3" t="s">
        <v>96</v>
      </c>
      <c r="G300" s="2">
        <v>4409900</v>
      </c>
      <c r="H300" s="3" t="s">
        <v>449</v>
      </c>
      <c r="I300" s="3" t="s">
        <v>461</v>
      </c>
      <c r="J300" s="25">
        <v>15</v>
      </c>
      <c r="K300" s="25">
        <v>15</v>
      </c>
      <c r="L300" s="23">
        <f t="shared" si="10"/>
        <v>1</v>
      </c>
    </row>
    <row r="301" spans="1:12" ht="15">
      <c r="A301" s="63" t="s">
        <v>462</v>
      </c>
      <c r="B301" s="280" t="s">
        <v>389</v>
      </c>
      <c r="C301" s="281"/>
      <c r="D301" s="282"/>
      <c r="E301" s="2">
        <v>984</v>
      </c>
      <c r="F301" s="3" t="s">
        <v>96</v>
      </c>
      <c r="G301" s="2">
        <v>4409900</v>
      </c>
      <c r="H301" s="3" t="s">
        <v>449</v>
      </c>
      <c r="I301" s="3" t="s">
        <v>463</v>
      </c>
      <c r="J301" s="25">
        <v>376.8</v>
      </c>
      <c r="K301" s="25">
        <v>219.7</v>
      </c>
      <c r="L301" s="23">
        <f t="shared" si="10"/>
        <v>0.5830679405520169</v>
      </c>
    </row>
    <row r="302" spans="1:12" ht="24" customHeight="1">
      <c r="A302" s="63" t="s">
        <v>464</v>
      </c>
      <c r="B302" s="277" t="s">
        <v>391</v>
      </c>
      <c r="C302" s="278"/>
      <c r="D302" s="279"/>
      <c r="E302" s="2">
        <v>984</v>
      </c>
      <c r="F302" s="3" t="s">
        <v>96</v>
      </c>
      <c r="G302" s="2">
        <v>4409900</v>
      </c>
      <c r="H302" s="3" t="s">
        <v>449</v>
      </c>
      <c r="I302" s="3" t="s">
        <v>465</v>
      </c>
      <c r="J302" s="25">
        <v>99.6</v>
      </c>
      <c r="K302" s="25">
        <v>0.5</v>
      </c>
      <c r="L302" s="23">
        <f t="shared" si="10"/>
        <v>0.0050200803212851405</v>
      </c>
    </row>
    <row r="303" spans="1:12" ht="15">
      <c r="A303" s="63" t="s">
        <v>466</v>
      </c>
      <c r="B303" s="280" t="s">
        <v>370</v>
      </c>
      <c r="C303" s="281"/>
      <c r="D303" s="282"/>
      <c r="E303" s="2">
        <v>984</v>
      </c>
      <c r="F303" s="3" t="s">
        <v>96</v>
      </c>
      <c r="G303" s="2">
        <v>4409900</v>
      </c>
      <c r="H303" s="3" t="s">
        <v>449</v>
      </c>
      <c r="I303" s="3" t="s">
        <v>467</v>
      </c>
      <c r="J303" s="25">
        <v>765.3</v>
      </c>
      <c r="K303" s="25">
        <v>190.9</v>
      </c>
      <c r="L303" s="23">
        <f t="shared" si="10"/>
        <v>0.24944466222396447</v>
      </c>
    </row>
    <row r="304" spans="1:12" ht="15">
      <c r="A304" s="63" t="s">
        <v>468</v>
      </c>
      <c r="B304" s="280" t="s">
        <v>380</v>
      </c>
      <c r="C304" s="281"/>
      <c r="D304" s="282"/>
      <c r="E304" s="2">
        <v>984</v>
      </c>
      <c r="F304" s="3" t="s">
        <v>96</v>
      </c>
      <c r="G304" s="2">
        <v>4409900</v>
      </c>
      <c r="H304" s="3" t="s">
        <v>449</v>
      </c>
      <c r="I304" s="3" t="s">
        <v>381</v>
      </c>
      <c r="J304" s="25">
        <v>1.3</v>
      </c>
      <c r="K304" s="25">
        <v>0</v>
      </c>
      <c r="L304" s="23">
        <f t="shared" si="10"/>
        <v>0</v>
      </c>
    </row>
    <row r="305" spans="1:12" ht="15.75" customHeight="1">
      <c r="A305" s="63" t="s">
        <v>469</v>
      </c>
      <c r="B305" s="280" t="s">
        <v>395</v>
      </c>
      <c r="C305" s="281"/>
      <c r="D305" s="282"/>
      <c r="E305" s="2">
        <v>984</v>
      </c>
      <c r="F305" s="3" t="s">
        <v>96</v>
      </c>
      <c r="G305" s="2">
        <v>4409900</v>
      </c>
      <c r="H305" s="3" t="s">
        <v>449</v>
      </c>
      <c r="I305" s="3" t="s">
        <v>470</v>
      </c>
      <c r="J305" s="25">
        <f>SUM(J306:J307)</f>
        <v>36.3</v>
      </c>
      <c r="K305" s="25">
        <f>SUM(K306:K307)</f>
        <v>0.2</v>
      </c>
      <c r="L305" s="23">
        <f t="shared" si="10"/>
        <v>0.005509641873278238</v>
      </c>
    </row>
    <row r="306" spans="1:12" ht="27" customHeight="1">
      <c r="A306" s="63" t="s">
        <v>471</v>
      </c>
      <c r="B306" s="277" t="s">
        <v>397</v>
      </c>
      <c r="C306" s="278"/>
      <c r="D306" s="279"/>
      <c r="E306" s="2">
        <v>984</v>
      </c>
      <c r="F306" s="3" t="s">
        <v>96</v>
      </c>
      <c r="G306" s="2">
        <v>4409900</v>
      </c>
      <c r="H306" s="3" t="s">
        <v>449</v>
      </c>
      <c r="I306" s="3" t="s">
        <v>472</v>
      </c>
      <c r="J306" s="25">
        <v>4.6</v>
      </c>
      <c r="K306" s="25">
        <v>0</v>
      </c>
      <c r="L306" s="23">
        <f t="shared" si="10"/>
        <v>0</v>
      </c>
    </row>
    <row r="307" spans="1:12" ht="24.75" customHeight="1">
      <c r="A307" s="63" t="s">
        <v>473</v>
      </c>
      <c r="B307" s="237" t="s">
        <v>399</v>
      </c>
      <c r="C307" s="238"/>
      <c r="D307" s="239"/>
      <c r="E307" s="2">
        <v>984</v>
      </c>
      <c r="F307" s="3" t="s">
        <v>96</v>
      </c>
      <c r="G307" s="2">
        <v>4409900</v>
      </c>
      <c r="H307" s="3" t="s">
        <v>449</v>
      </c>
      <c r="I307" s="3" t="s">
        <v>474</v>
      </c>
      <c r="J307" s="25">
        <v>31.7</v>
      </c>
      <c r="K307" s="25">
        <v>0.2</v>
      </c>
      <c r="L307" s="23">
        <f t="shared" si="10"/>
        <v>0.006309148264984228</v>
      </c>
    </row>
    <row r="308" spans="1:12" ht="90" customHeight="1">
      <c r="A308" s="63" t="s">
        <v>108</v>
      </c>
      <c r="B308" s="240" t="s">
        <v>204</v>
      </c>
      <c r="C308" s="241"/>
      <c r="D308" s="242"/>
      <c r="E308" s="2">
        <v>984</v>
      </c>
      <c r="F308" s="3" t="s">
        <v>96</v>
      </c>
      <c r="G308" s="2">
        <v>4500100</v>
      </c>
      <c r="H308" s="2"/>
      <c r="I308" s="2"/>
      <c r="J308" s="25">
        <f>SUM(J309)</f>
        <v>3039.2</v>
      </c>
      <c r="K308" s="25">
        <f>SUM(K309)</f>
        <v>2085.4</v>
      </c>
      <c r="L308" s="23">
        <f t="shared" si="10"/>
        <v>0.6861674124769677</v>
      </c>
    </row>
    <row r="309" spans="1:12" ht="26.25" customHeight="1">
      <c r="A309" s="63" t="s">
        <v>110</v>
      </c>
      <c r="B309" s="243" t="s">
        <v>7</v>
      </c>
      <c r="C309" s="243"/>
      <c r="D309" s="243"/>
      <c r="E309" s="2">
        <v>984</v>
      </c>
      <c r="F309" s="3" t="s">
        <v>96</v>
      </c>
      <c r="G309" s="2">
        <v>4500100</v>
      </c>
      <c r="H309" s="2">
        <v>500</v>
      </c>
      <c r="I309" s="2"/>
      <c r="J309" s="25">
        <f>SUM(J310+J312)</f>
        <v>3039.2</v>
      </c>
      <c r="K309" s="25">
        <f>SUM(K310+K312)</f>
        <v>2085.4</v>
      </c>
      <c r="L309" s="23">
        <f t="shared" si="10"/>
        <v>0.6861674124769677</v>
      </c>
    </row>
    <row r="310" spans="1:12" ht="17.25" customHeight="1">
      <c r="A310" s="63" t="s">
        <v>475</v>
      </c>
      <c r="B310" s="237" t="s">
        <v>358</v>
      </c>
      <c r="C310" s="238"/>
      <c r="D310" s="239"/>
      <c r="E310" s="2">
        <v>984</v>
      </c>
      <c r="F310" s="3" t="s">
        <v>96</v>
      </c>
      <c r="G310" s="2">
        <v>4500100</v>
      </c>
      <c r="H310" s="2">
        <v>500</v>
      </c>
      <c r="I310" s="2">
        <v>220</v>
      </c>
      <c r="J310" s="25">
        <f>J311</f>
        <v>2856</v>
      </c>
      <c r="K310" s="25">
        <f>SUM(K311)</f>
        <v>2085.4</v>
      </c>
      <c r="L310" s="23">
        <f t="shared" si="10"/>
        <v>0.7301820728291317</v>
      </c>
    </row>
    <row r="311" spans="1:12" ht="15" customHeight="1">
      <c r="A311" s="63" t="s">
        <v>476</v>
      </c>
      <c r="B311" s="237" t="s">
        <v>370</v>
      </c>
      <c r="C311" s="238"/>
      <c r="D311" s="239"/>
      <c r="E311" s="2">
        <v>984</v>
      </c>
      <c r="F311" s="3" t="s">
        <v>96</v>
      </c>
      <c r="G311" s="2">
        <v>4500100</v>
      </c>
      <c r="H311" s="2">
        <v>500</v>
      </c>
      <c r="I311" s="2">
        <v>226</v>
      </c>
      <c r="J311" s="25">
        <v>2856</v>
      </c>
      <c r="K311" s="25">
        <v>2085.4</v>
      </c>
      <c r="L311" s="23">
        <f t="shared" si="10"/>
        <v>0.7301820728291317</v>
      </c>
    </row>
    <row r="312" spans="1:12" ht="15.75" customHeight="1">
      <c r="A312" s="63" t="s">
        <v>477</v>
      </c>
      <c r="B312" s="237" t="s">
        <v>380</v>
      </c>
      <c r="C312" s="238"/>
      <c r="D312" s="239"/>
      <c r="E312" s="2">
        <v>984</v>
      </c>
      <c r="F312" s="3" t="s">
        <v>96</v>
      </c>
      <c r="G312" s="2">
        <v>4500100</v>
      </c>
      <c r="H312" s="2">
        <v>500</v>
      </c>
      <c r="I312" s="2">
        <v>290</v>
      </c>
      <c r="J312" s="25">
        <v>183.2</v>
      </c>
      <c r="K312" s="25">
        <v>0</v>
      </c>
      <c r="L312" s="23">
        <f t="shared" si="10"/>
        <v>0</v>
      </c>
    </row>
    <row r="313" spans="1:12" ht="69" customHeight="1">
      <c r="A313" s="63" t="s">
        <v>173</v>
      </c>
      <c r="B313" s="240" t="s">
        <v>205</v>
      </c>
      <c r="C313" s="241"/>
      <c r="D313" s="242"/>
      <c r="E313" s="2">
        <v>984</v>
      </c>
      <c r="F313" s="3" t="s">
        <v>96</v>
      </c>
      <c r="G313" s="2">
        <v>4500200</v>
      </c>
      <c r="H313" s="2"/>
      <c r="I313" s="2"/>
      <c r="J313" s="25">
        <f>SUM(J314)</f>
        <v>1353</v>
      </c>
      <c r="K313" s="25">
        <f>SUM(K314)</f>
        <v>559</v>
      </c>
      <c r="L313" s="23">
        <f t="shared" si="10"/>
        <v>0.4131559497413156</v>
      </c>
    </row>
    <row r="314" spans="1:12" ht="24.75" customHeight="1">
      <c r="A314" s="63" t="s">
        <v>174</v>
      </c>
      <c r="B314" s="237" t="s">
        <v>7</v>
      </c>
      <c r="C314" s="238"/>
      <c r="D314" s="239"/>
      <c r="E314" s="2">
        <v>984</v>
      </c>
      <c r="F314" s="3" t="s">
        <v>96</v>
      </c>
      <c r="G314" s="2">
        <v>4500200</v>
      </c>
      <c r="H314" s="2">
        <v>500</v>
      </c>
      <c r="I314" s="2"/>
      <c r="J314" s="25">
        <f>SUM(J315+J317)</f>
        <v>1353</v>
      </c>
      <c r="K314" s="25">
        <f>SUM(K317+K315)</f>
        <v>559</v>
      </c>
      <c r="L314" s="23">
        <f t="shared" si="10"/>
        <v>0.4131559497413156</v>
      </c>
    </row>
    <row r="315" spans="1:12" ht="15" customHeight="1">
      <c r="A315" s="63" t="s">
        <v>478</v>
      </c>
      <c r="B315" s="237" t="s">
        <v>358</v>
      </c>
      <c r="C315" s="238"/>
      <c r="D315" s="239"/>
      <c r="E315" s="2">
        <v>984</v>
      </c>
      <c r="F315" s="3" t="s">
        <v>96</v>
      </c>
      <c r="G315" s="2">
        <v>4500200</v>
      </c>
      <c r="H315" s="2">
        <v>500</v>
      </c>
      <c r="I315" s="2">
        <v>220</v>
      </c>
      <c r="J315" s="25">
        <f>J316</f>
        <v>1228</v>
      </c>
      <c r="K315" s="25">
        <f>SUM(K316)</f>
        <v>454.1</v>
      </c>
      <c r="L315" s="23">
        <f t="shared" si="10"/>
        <v>0.3697882736156352</v>
      </c>
    </row>
    <row r="316" spans="1:12" ht="15.75" customHeight="1">
      <c r="A316" s="63" t="s">
        <v>479</v>
      </c>
      <c r="B316" s="237" t="s">
        <v>370</v>
      </c>
      <c r="C316" s="238"/>
      <c r="D316" s="239"/>
      <c r="E316" s="2">
        <v>984</v>
      </c>
      <c r="F316" s="3" t="s">
        <v>96</v>
      </c>
      <c r="G316" s="2">
        <v>4500200</v>
      </c>
      <c r="H316" s="2">
        <v>500</v>
      </c>
      <c r="I316" s="2">
        <v>226</v>
      </c>
      <c r="J316" s="25">
        <v>1228</v>
      </c>
      <c r="K316" s="25">
        <v>454.1</v>
      </c>
      <c r="L316" s="23">
        <f t="shared" si="10"/>
        <v>0.3697882736156352</v>
      </c>
    </row>
    <row r="317" spans="1:12" ht="19.5" customHeight="1">
      <c r="A317" s="63" t="s">
        <v>480</v>
      </c>
      <c r="B317" s="237" t="s">
        <v>380</v>
      </c>
      <c r="C317" s="238"/>
      <c r="D317" s="239"/>
      <c r="E317" s="2">
        <v>984</v>
      </c>
      <c r="F317" s="3" t="s">
        <v>96</v>
      </c>
      <c r="G317" s="2">
        <v>4500200</v>
      </c>
      <c r="H317" s="2">
        <v>500</v>
      </c>
      <c r="I317" s="2">
        <v>290</v>
      </c>
      <c r="J317" s="25">
        <v>125</v>
      </c>
      <c r="K317" s="25">
        <v>104.9</v>
      </c>
      <c r="L317" s="23">
        <f t="shared" si="10"/>
        <v>0.8392000000000001</v>
      </c>
    </row>
    <row r="318" spans="1:12" s="16" customFormat="1" ht="14.25">
      <c r="A318" s="61" t="s">
        <v>111</v>
      </c>
      <c r="B318" s="265" t="s">
        <v>112</v>
      </c>
      <c r="C318" s="265"/>
      <c r="D318" s="265"/>
      <c r="E318" s="21">
        <v>984</v>
      </c>
      <c r="F318" s="21">
        <v>1000</v>
      </c>
      <c r="G318" s="21"/>
      <c r="H318" s="21"/>
      <c r="I318" s="21"/>
      <c r="J318" s="22">
        <f>SUM(J319)</f>
        <v>15044.000000000002</v>
      </c>
      <c r="K318" s="22">
        <f>SUM(K319)</f>
        <v>9241.825</v>
      </c>
      <c r="L318" s="58">
        <f t="shared" si="10"/>
        <v>0.61431966232385</v>
      </c>
    </row>
    <row r="319" spans="1:12" ht="15">
      <c r="A319" s="63" t="s">
        <v>113</v>
      </c>
      <c r="B319" s="265" t="s">
        <v>114</v>
      </c>
      <c r="C319" s="265"/>
      <c r="D319" s="265"/>
      <c r="E319" s="21">
        <v>984</v>
      </c>
      <c r="F319" s="21">
        <v>1004</v>
      </c>
      <c r="G319" s="2"/>
      <c r="H319" s="2"/>
      <c r="I319" s="2"/>
      <c r="J319" s="22">
        <f>SUM(J334+J338+J320)</f>
        <v>15044.000000000002</v>
      </c>
      <c r="K319" s="22">
        <f>SUM(K334+K338+K320)</f>
        <v>9241.825</v>
      </c>
      <c r="L319" s="58">
        <f t="shared" si="10"/>
        <v>0.61431966232385</v>
      </c>
    </row>
    <row r="320" spans="1:12" ht="105.75" customHeight="1">
      <c r="A320" s="63" t="s">
        <v>115</v>
      </c>
      <c r="B320" s="261" t="s">
        <v>34</v>
      </c>
      <c r="C320" s="261"/>
      <c r="D320" s="261"/>
      <c r="E320" s="2">
        <v>984</v>
      </c>
      <c r="F320" s="2">
        <v>1004</v>
      </c>
      <c r="G320" s="3" t="s">
        <v>211</v>
      </c>
      <c r="H320" s="2"/>
      <c r="I320" s="2"/>
      <c r="J320" s="25">
        <f>SUM(J321)</f>
        <v>2946.1</v>
      </c>
      <c r="K320" s="25">
        <f>SUM(K321)</f>
        <v>1675.725</v>
      </c>
      <c r="L320" s="23">
        <f aca="true" t="shared" si="11" ref="L320:L333">K320/J320</f>
        <v>0.5687943382777231</v>
      </c>
    </row>
    <row r="321" spans="1:12" ht="54.75" customHeight="1">
      <c r="A321" s="63" t="s">
        <v>117</v>
      </c>
      <c r="B321" s="240" t="s">
        <v>35</v>
      </c>
      <c r="C321" s="241"/>
      <c r="D321" s="242"/>
      <c r="E321" s="2">
        <v>984</v>
      </c>
      <c r="F321" s="2">
        <v>1004</v>
      </c>
      <c r="G321" s="3" t="s">
        <v>212</v>
      </c>
      <c r="H321" s="2">
        <v>598</v>
      </c>
      <c r="I321" s="2"/>
      <c r="J321" s="25">
        <f>SUM(J322+J326+J331)</f>
        <v>2946.1</v>
      </c>
      <c r="K321" s="25">
        <f>SUM(K322+K326+K331)</f>
        <v>1675.725</v>
      </c>
      <c r="L321" s="23">
        <f t="shared" si="11"/>
        <v>0.5687943382777231</v>
      </c>
    </row>
    <row r="322" spans="1:12" ht="27" customHeight="1">
      <c r="A322" s="63" t="s">
        <v>481</v>
      </c>
      <c r="B322" s="237" t="s">
        <v>350</v>
      </c>
      <c r="C322" s="238"/>
      <c r="D322" s="239"/>
      <c r="E322" s="2">
        <v>984</v>
      </c>
      <c r="F322" s="2">
        <v>1004</v>
      </c>
      <c r="G322" s="3" t="s">
        <v>488</v>
      </c>
      <c r="H322" s="2">
        <v>598</v>
      </c>
      <c r="I322" s="2">
        <v>210</v>
      </c>
      <c r="J322" s="25">
        <f>SUM(J323:J325)</f>
        <v>2743.6</v>
      </c>
      <c r="K322" s="25">
        <f>SUM(K323:K325)</f>
        <v>1539.475</v>
      </c>
      <c r="L322" s="23">
        <f t="shared" si="11"/>
        <v>0.5611149584487535</v>
      </c>
    </row>
    <row r="323" spans="1:12" ht="15.75" customHeight="1">
      <c r="A323" s="63" t="s">
        <v>483</v>
      </c>
      <c r="B323" s="237" t="s">
        <v>352</v>
      </c>
      <c r="C323" s="238"/>
      <c r="D323" s="239"/>
      <c r="E323" s="2">
        <v>984</v>
      </c>
      <c r="F323" s="2">
        <v>1004</v>
      </c>
      <c r="G323" s="3" t="s">
        <v>488</v>
      </c>
      <c r="H323" s="2">
        <v>598</v>
      </c>
      <c r="I323" s="2">
        <v>211</v>
      </c>
      <c r="J323" s="25">
        <v>2044.5</v>
      </c>
      <c r="K323" s="25">
        <v>1149.6</v>
      </c>
      <c r="L323" s="23">
        <f t="shared" si="11"/>
        <v>0.5622890682318414</v>
      </c>
    </row>
    <row r="324" spans="1:12" ht="15.75" customHeight="1">
      <c r="A324" s="63" t="s">
        <v>630</v>
      </c>
      <c r="B324" s="237" t="s">
        <v>354</v>
      </c>
      <c r="C324" s="238"/>
      <c r="D324" s="239"/>
      <c r="E324" s="2">
        <v>984</v>
      </c>
      <c r="F324" s="2">
        <v>1004</v>
      </c>
      <c r="G324" s="3" t="s">
        <v>488</v>
      </c>
      <c r="H324" s="2">
        <v>598</v>
      </c>
      <c r="I324" s="2">
        <v>212</v>
      </c>
      <c r="J324" s="25">
        <v>0.1</v>
      </c>
      <c r="K324" s="25">
        <v>0.075</v>
      </c>
      <c r="L324" s="23">
        <f t="shared" si="11"/>
        <v>0.7499999999999999</v>
      </c>
    </row>
    <row r="325" spans="1:12" ht="26.25" customHeight="1">
      <c r="A325" s="63" t="s">
        <v>631</v>
      </c>
      <c r="B325" s="244" t="s">
        <v>356</v>
      </c>
      <c r="C325" s="245"/>
      <c r="D325" s="246"/>
      <c r="E325" s="2">
        <v>984</v>
      </c>
      <c r="F325" s="2">
        <v>1004</v>
      </c>
      <c r="G325" s="3" t="s">
        <v>488</v>
      </c>
      <c r="H325" s="2">
        <v>598</v>
      </c>
      <c r="I325" s="2">
        <v>213</v>
      </c>
      <c r="J325" s="25">
        <v>699</v>
      </c>
      <c r="K325" s="25">
        <v>389.8</v>
      </c>
      <c r="L325" s="23">
        <f t="shared" si="11"/>
        <v>0.557653791130186</v>
      </c>
    </row>
    <row r="326" spans="1:12" ht="15.75" customHeight="1">
      <c r="A326" s="63" t="s">
        <v>632</v>
      </c>
      <c r="B326" s="237" t="s">
        <v>358</v>
      </c>
      <c r="C326" s="238"/>
      <c r="D326" s="239"/>
      <c r="E326" s="2">
        <v>984</v>
      </c>
      <c r="F326" s="2">
        <v>1004</v>
      </c>
      <c r="G326" s="3" t="s">
        <v>488</v>
      </c>
      <c r="H326" s="2">
        <v>598</v>
      </c>
      <c r="I326" s="2">
        <v>220</v>
      </c>
      <c r="J326" s="25">
        <f>SUM(J327:J330)</f>
        <v>147.9</v>
      </c>
      <c r="K326" s="25">
        <f>SUM(K327:K330)</f>
        <v>117.5</v>
      </c>
      <c r="L326" s="23">
        <f t="shared" si="11"/>
        <v>0.7944557133198107</v>
      </c>
    </row>
    <row r="327" spans="1:12" ht="15.75" customHeight="1">
      <c r="A327" s="63" t="s">
        <v>633</v>
      </c>
      <c r="B327" s="237" t="s">
        <v>360</v>
      </c>
      <c r="C327" s="238"/>
      <c r="D327" s="239"/>
      <c r="E327" s="2">
        <v>984</v>
      </c>
      <c r="F327" s="2">
        <v>1004</v>
      </c>
      <c r="G327" s="3" t="s">
        <v>488</v>
      </c>
      <c r="H327" s="2">
        <v>598</v>
      </c>
      <c r="I327" s="2">
        <v>221</v>
      </c>
      <c r="J327" s="25">
        <v>7.7</v>
      </c>
      <c r="K327" s="25">
        <v>3.4</v>
      </c>
      <c r="L327" s="23">
        <f t="shared" si="11"/>
        <v>0.44155844155844154</v>
      </c>
    </row>
    <row r="328" spans="1:12" ht="15.75" customHeight="1">
      <c r="A328" s="63" t="s">
        <v>634</v>
      </c>
      <c r="B328" s="237" t="s">
        <v>362</v>
      </c>
      <c r="C328" s="238"/>
      <c r="D328" s="239"/>
      <c r="E328" s="2">
        <v>984</v>
      </c>
      <c r="F328" s="2">
        <v>1004</v>
      </c>
      <c r="G328" s="3" t="s">
        <v>488</v>
      </c>
      <c r="H328" s="2">
        <v>598</v>
      </c>
      <c r="I328" s="2">
        <v>222</v>
      </c>
      <c r="J328" s="25">
        <v>53.1</v>
      </c>
      <c r="K328" s="25">
        <v>37</v>
      </c>
      <c r="L328" s="23">
        <f t="shared" si="11"/>
        <v>0.6967984934086628</v>
      </c>
    </row>
    <row r="329" spans="1:12" ht="26.25" customHeight="1">
      <c r="A329" s="63" t="s">
        <v>635</v>
      </c>
      <c r="B329" s="237" t="s">
        <v>391</v>
      </c>
      <c r="C329" s="238"/>
      <c r="D329" s="239"/>
      <c r="E329" s="2">
        <v>984</v>
      </c>
      <c r="F329" s="2">
        <v>1004</v>
      </c>
      <c r="G329" s="3" t="s">
        <v>488</v>
      </c>
      <c r="H329" s="2">
        <v>598</v>
      </c>
      <c r="I329" s="2">
        <v>225</v>
      </c>
      <c r="J329" s="25">
        <v>8.7</v>
      </c>
      <c r="K329" s="25">
        <v>0</v>
      </c>
      <c r="L329" s="23">
        <f t="shared" si="11"/>
        <v>0</v>
      </c>
    </row>
    <row r="330" spans="1:12" ht="13.5" customHeight="1">
      <c r="A330" s="63" t="s">
        <v>636</v>
      </c>
      <c r="B330" s="237" t="s">
        <v>370</v>
      </c>
      <c r="C330" s="238"/>
      <c r="D330" s="239"/>
      <c r="E330" s="2">
        <v>984</v>
      </c>
      <c r="F330" s="2">
        <v>1004</v>
      </c>
      <c r="G330" s="3" t="s">
        <v>488</v>
      </c>
      <c r="H330" s="2">
        <v>598</v>
      </c>
      <c r="I330" s="2">
        <v>226</v>
      </c>
      <c r="J330" s="25">
        <v>78.4</v>
      </c>
      <c r="K330" s="25">
        <v>77.1</v>
      </c>
      <c r="L330" s="23">
        <f t="shared" si="11"/>
        <v>0.9834183673469387</v>
      </c>
    </row>
    <row r="331" spans="1:12" ht="27.75" customHeight="1">
      <c r="A331" s="63" t="s">
        <v>637</v>
      </c>
      <c r="B331" s="237" t="s">
        <v>395</v>
      </c>
      <c r="C331" s="238"/>
      <c r="D331" s="239"/>
      <c r="E331" s="2">
        <v>984</v>
      </c>
      <c r="F331" s="2">
        <v>1004</v>
      </c>
      <c r="G331" s="3" t="s">
        <v>488</v>
      </c>
      <c r="H331" s="2">
        <v>598</v>
      </c>
      <c r="I331" s="2">
        <v>300</v>
      </c>
      <c r="J331" s="25">
        <f>SUM(J332:J333)</f>
        <v>54.6</v>
      </c>
      <c r="K331" s="25">
        <f>SUM(K332:K333)</f>
        <v>18.75</v>
      </c>
      <c r="L331" s="23">
        <f t="shared" si="11"/>
        <v>0.3434065934065934</v>
      </c>
    </row>
    <row r="332" spans="1:12" ht="22.5" customHeight="1">
      <c r="A332" s="63" t="s">
        <v>638</v>
      </c>
      <c r="B332" s="237" t="s">
        <v>397</v>
      </c>
      <c r="C332" s="238"/>
      <c r="D332" s="239"/>
      <c r="E332" s="2">
        <v>984</v>
      </c>
      <c r="F332" s="2">
        <v>1004</v>
      </c>
      <c r="G332" s="3" t="s">
        <v>488</v>
      </c>
      <c r="H332" s="2">
        <v>598</v>
      </c>
      <c r="I332" s="2">
        <v>310</v>
      </c>
      <c r="J332" s="25">
        <v>29</v>
      </c>
      <c r="K332" s="25">
        <v>5.25</v>
      </c>
      <c r="L332" s="23">
        <f t="shared" si="11"/>
        <v>0.1810344827586207</v>
      </c>
    </row>
    <row r="333" spans="1:12" ht="28.5" customHeight="1">
      <c r="A333" s="63" t="s">
        <v>639</v>
      </c>
      <c r="B333" s="237" t="s">
        <v>399</v>
      </c>
      <c r="C333" s="238"/>
      <c r="D333" s="239"/>
      <c r="E333" s="2">
        <v>984</v>
      </c>
      <c r="F333" s="2">
        <v>1004</v>
      </c>
      <c r="G333" s="3" t="s">
        <v>488</v>
      </c>
      <c r="H333" s="2">
        <v>598</v>
      </c>
      <c r="I333" s="2">
        <v>340</v>
      </c>
      <c r="J333" s="25">
        <v>25.6</v>
      </c>
      <c r="K333" s="25">
        <v>13.5</v>
      </c>
      <c r="L333" s="23">
        <f t="shared" si="11"/>
        <v>0.52734375</v>
      </c>
    </row>
    <row r="334" spans="1:12" ht="37.5" customHeight="1">
      <c r="A334" s="63" t="s">
        <v>118</v>
      </c>
      <c r="B334" s="261" t="s">
        <v>116</v>
      </c>
      <c r="C334" s="261"/>
      <c r="D334" s="261"/>
      <c r="E334" s="2">
        <v>984</v>
      </c>
      <c r="F334" s="2">
        <v>1004</v>
      </c>
      <c r="G334" s="2">
        <v>5201301</v>
      </c>
      <c r="H334" s="2"/>
      <c r="I334" s="2"/>
      <c r="J334" s="25">
        <f>SUM(J335)</f>
        <v>9810.2</v>
      </c>
      <c r="K334" s="25">
        <f>SUM(K335)</f>
        <v>6230.6</v>
      </c>
      <c r="L334" s="23">
        <f t="shared" si="10"/>
        <v>0.6351144726916882</v>
      </c>
    </row>
    <row r="335" spans="1:12" ht="62.25" customHeight="1">
      <c r="A335" s="63" t="s">
        <v>119</v>
      </c>
      <c r="B335" s="261" t="s">
        <v>35</v>
      </c>
      <c r="C335" s="261"/>
      <c r="D335" s="261"/>
      <c r="E335" s="2">
        <v>984</v>
      </c>
      <c r="F335" s="2">
        <v>1004</v>
      </c>
      <c r="G335" s="2">
        <v>5201301</v>
      </c>
      <c r="H335" s="2">
        <v>598</v>
      </c>
      <c r="I335" s="2"/>
      <c r="J335" s="25">
        <f>J336</f>
        <v>9810.2</v>
      </c>
      <c r="K335" s="25">
        <f>SUM(K336)</f>
        <v>6230.6</v>
      </c>
      <c r="L335" s="23">
        <f t="shared" si="10"/>
        <v>0.6351144726916882</v>
      </c>
    </row>
    <row r="336" spans="1:12" ht="14.25" customHeight="1">
      <c r="A336" s="63" t="s">
        <v>485</v>
      </c>
      <c r="B336" s="237" t="s">
        <v>482</v>
      </c>
      <c r="C336" s="238"/>
      <c r="D336" s="239"/>
      <c r="E336" s="2">
        <v>984</v>
      </c>
      <c r="F336" s="2">
        <v>1004</v>
      </c>
      <c r="G336" s="2">
        <v>5201301</v>
      </c>
      <c r="H336" s="2">
        <v>598</v>
      </c>
      <c r="I336" s="2">
        <v>260</v>
      </c>
      <c r="J336" s="25">
        <f>J337</f>
        <v>9810.2</v>
      </c>
      <c r="K336" s="25">
        <f>SUM(K337)</f>
        <v>6230.6</v>
      </c>
      <c r="L336" s="23">
        <f t="shared" si="10"/>
        <v>0.6351144726916882</v>
      </c>
    </row>
    <row r="337" spans="1:12" ht="16.5" customHeight="1">
      <c r="A337" s="63" t="s">
        <v>486</v>
      </c>
      <c r="B337" s="237" t="s">
        <v>484</v>
      </c>
      <c r="C337" s="238"/>
      <c r="D337" s="239"/>
      <c r="E337" s="2">
        <v>984</v>
      </c>
      <c r="F337" s="2">
        <v>1004</v>
      </c>
      <c r="G337" s="2">
        <v>5201301</v>
      </c>
      <c r="H337" s="2">
        <v>598</v>
      </c>
      <c r="I337" s="2">
        <v>262</v>
      </c>
      <c r="J337" s="25">
        <v>9810.2</v>
      </c>
      <c r="K337" s="25">
        <v>6230.6</v>
      </c>
      <c r="L337" s="23">
        <f t="shared" si="10"/>
        <v>0.6351144726916882</v>
      </c>
    </row>
    <row r="338" spans="1:12" ht="38.25" customHeight="1">
      <c r="A338" s="63" t="s">
        <v>189</v>
      </c>
      <c r="B338" s="261" t="s">
        <v>184</v>
      </c>
      <c r="C338" s="261"/>
      <c r="D338" s="261"/>
      <c r="E338" s="2">
        <v>984</v>
      </c>
      <c r="F338" s="2">
        <v>1004</v>
      </c>
      <c r="G338" s="2">
        <v>5201302</v>
      </c>
      <c r="H338" s="2"/>
      <c r="I338" s="2"/>
      <c r="J338" s="25">
        <f aca="true" t="shared" si="12" ref="J338:K340">SUM(J339)</f>
        <v>2287.7</v>
      </c>
      <c r="K338" s="25">
        <f t="shared" si="12"/>
        <v>1335.5</v>
      </c>
      <c r="L338" s="23">
        <f t="shared" si="10"/>
        <v>0.5837740962538794</v>
      </c>
    </row>
    <row r="339" spans="1:12" ht="54.75" customHeight="1">
      <c r="A339" s="63" t="s">
        <v>190</v>
      </c>
      <c r="B339" s="261" t="s">
        <v>35</v>
      </c>
      <c r="C339" s="261"/>
      <c r="D339" s="261"/>
      <c r="E339" s="2">
        <v>984</v>
      </c>
      <c r="F339" s="2">
        <v>1004</v>
      </c>
      <c r="G339" s="2">
        <v>5201302</v>
      </c>
      <c r="H339" s="2">
        <v>598</v>
      </c>
      <c r="I339" s="2"/>
      <c r="J339" s="25">
        <f t="shared" si="12"/>
        <v>2287.7</v>
      </c>
      <c r="K339" s="25">
        <f t="shared" si="12"/>
        <v>1335.5</v>
      </c>
      <c r="L339" s="23">
        <f t="shared" si="10"/>
        <v>0.5837740962538794</v>
      </c>
    </row>
    <row r="340" spans="1:12" ht="18" customHeight="1">
      <c r="A340" s="63" t="s">
        <v>487</v>
      </c>
      <c r="B340" s="237" t="s">
        <v>358</v>
      </c>
      <c r="C340" s="238"/>
      <c r="D340" s="239"/>
      <c r="E340" s="2">
        <v>984</v>
      </c>
      <c r="F340" s="2">
        <v>1004</v>
      </c>
      <c r="G340" s="2">
        <v>5201302</v>
      </c>
      <c r="H340" s="2">
        <v>598</v>
      </c>
      <c r="I340" s="2">
        <v>220</v>
      </c>
      <c r="J340" s="25">
        <f t="shared" si="12"/>
        <v>2287.7</v>
      </c>
      <c r="K340" s="25">
        <f t="shared" si="12"/>
        <v>1335.5</v>
      </c>
      <c r="L340" s="23">
        <f t="shared" si="10"/>
        <v>0.5837740962538794</v>
      </c>
    </row>
    <row r="341" spans="1:12" ht="18" customHeight="1">
      <c r="A341" s="63" t="s">
        <v>489</v>
      </c>
      <c r="B341" s="237" t="s">
        <v>370</v>
      </c>
      <c r="C341" s="238"/>
      <c r="D341" s="239"/>
      <c r="E341" s="2">
        <v>984</v>
      </c>
      <c r="F341" s="2">
        <v>1004</v>
      </c>
      <c r="G341" s="2">
        <v>5201302</v>
      </c>
      <c r="H341" s="2">
        <v>598</v>
      </c>
      <c r="I341" s="2">
        <v>226</v>
      </c>
      <c r="J341" s="25">
        <v>2287.7</v>
      </c>
      <c r="K341" s="25">
        <v>1335.5</v>
      </c>
      <c r="L341" s="23">
        <f t="shared" si="10"/>
        <v>0.5837740962538794</v>
      </c>
    </row>
    <row r="342" spans="1:12" ht="27" customHeight="1">
      <c r="A342" s="61" t="s">
        <v>162</v>
      </c>
      <c r="B342" s="232" t="s">
        <v>159</v>
      </c>
      <c r="C342" s="232"/>
      <c r="D342" s="232"/>
      <c r="E342" s="21">
        <v>984</v>
      </c>
      <c r="F342" s="24" t="s">
        <v>160</v>
      </c>
      <c r="G342" s="21"/>
      <c r="H342" s="21"/>
      <c r="I342" s="21"/>
      <c r="J342" s="22">
        <f>SUM(J343+J348+J353)</f>
        <v>6209.099999999999</v>
      </c>
      <c r="K342" s="22">
        <f>SUM(K343+K348+K353)</f>
        <v>3293.6000000000004</v>
      </c>
      <c r="L342" s="58">
        <f t="shared" si="10"/>
        <v>0.5304472467829477</v>
      </c>
    </row>
    <row r="343" spans="1:12" ht="20.25" customHeight="1">
      <c r="A343" s="61" t="s">
        <v>164</v>
      </c>
      <c r="B343" s="283" t="s">
        <v>235</v>
      </c>
      <c r="C343" s="284"/>
      <c r="D343" s="285"/>
      <c r="E343" s="21">
        <v>984</v>
      </c>
      <c r="F343" s="24" t="s">
        <v>236</v>
      </c>
      <c r="G343" s="21"/>
      <c r="H343" s="21"/>
      <c r="I343" s="22"/>
      <c r="J343" s="22">
        <f aca="true" t="shared" si="13" ref="J343:K346">SUM(J344)</f>
        <v>400</v>
      </c>
      <c r="K343" s="22">
        <f t="shared" si="13"/>
        <v>193.6</v>
      </c>
      <c r="L343" s="58">
        <f t="shared" si="10"/>
        <v>0.484</v>
      </c>
    </row>
    <row r="344" spans="1:12" ht="48" customHeight="1">
      <c r="A344" s="63" t="s">
        <v>166</v>
      </c>
      <c r="B344" s="286" t="s">
        <v>237</v>
      </c>
      <c r="C344" s="287"/>
      <c r="D344" s="288"/>
      <c r="E344" s="2">
        <v>984</v>
      </c>
      <c r="F344" s="3" t="s">
        <v>236</v>
      </c>
      <c r="G344" s="2">
        <v>5120101</v>
      </c>
      <c r="H344" s="2"/>
      <c r="I344" s="25" t="s">
        <v>238</v>
      </c>
      <c r="J344" s="25">
        <f t="shared" si="13"/>
        <v>400</v>
      </c>
      <c r="K344" s="25">
        <f t="shared" si="13"/>
        <v>193.6</v>
      </c>
      <c r="L344" s="23">
        <f t="shared" si="10"/>
        <v>0.484</v>
      </c>
    </row>
    <row r="345" spans="1:12" ht="24" customHeight="1">
      <c r="A345" s="63" t="s">
        <v>167</v>
      </c>
      <c r="B345" s="244" t="s">
        <v>7</v>
      </c>
      <c r="C345" s="245"/>
      <c r="D345" s="246"/>
      <c r="E345" s="2">
        <v>984</v>
      </c>
      <c r="F345" s="3" t="s">
        <v>236</v>
      </c>
      <c r="G345" s="2">
        <v>5120101</v>
      </c>
      <c r="H345" s="2">
        <v>500</v>
      </c>
      <c r="I345" s="25" t="s">
        <v>238</v>
      </c>
      <c r="J345" s="25">
        <f t="shared" si="13"/>
        <v>400</v>
      </c>
      <c r="K345" s="25">
        <f t="shared" si="13"/>
        <v>193.6</v>
      </c>
      <c r="L345" s="23">
        <f t="shared" si="10"/>
        <v>0.484</v>
      </c>
    </row>
    <row r="346" spans="1:12" ht="17.25" customHeight="1">
      <c r="A346" s="63" t="s">
        <v>490</v>
      </c>
      <c r="B346" s="244" t="s">
        <v>358</v>
      </c>
      <c r="C346" s="245"/>
      <c r="D346" s="246"/>
      <c r="E346" s="2">
        <v>984</v>
      </c>
      <c r="F346" s="3" t="s">
        <v>236</v>
      </c>
      <c r="G346" s="2">
        <v>5120101</v>
      </c>
      <c r="H346" s="2">
        <v>500</v>
      </c>
      <c r="I346" s="2">
        <v>220</v>
      </c>
      <c r="J346" s="25">
        <f t="shared" si="13"/>
        <v>400</v>
      </c>
      <c r="K346" s="25">
        <f t="shared" si="13"/>
        <v>193.6</v>
      </c>
      <c r="L346" s="23">
        <f t="shared" si="10"/>
        <v>0.484</v>
      </c>
    </row>
    <row r="347" spans="1:12" ht="17.25" customHeight="1">
      <c r="A347" s="63" t="s">
        <v>491</v>
      </c>
      <c r="B347" s="244" t="s">
        <v>370</v>
      </c>
      <c r="C347" s="245"/>
      <c r="D347" s="246"/>
      <c r="E347" s="2">
        <v>984</v>
      </c>
      <c r="F347" s="3" t="s">
        <v>236</v>
      </c>
      <c r="G347" s="2">
        <v>5120101</v>
      </c>
      <c r="H347" s="2">
        <v>500</v>
      </c>
      <c r="I347" s="2">
        <v>226</v>
      </c>
      <c r="J347" s="25">
        <v>400</v>
      </c>
      <c r="K347" s="25">
        <v>193.6</v>
      </c>
      <c r="L347" s="23">
        <f t="shared" si="10"/>
        <v>0.484</v>
      </c>
    </row>
    <row r="348" spans="1:12" ht="17.25" customHeight="1">
      <c r="A348" s="61" t="s">
        <v>239</v>
      </c>
      <c r="B348" s="283" t="s">
        <v>240</v>
      </c>
      <c r="C348" s="284"/>
      <c r="D348" s="285"/>
      <c r="E348" s="21">
        <v>984</v>
      </c>
      <c r="F348" s="24" t="s">
        <v>241</v>
      </c>
      <c r="G348" s="21"/>
      <c r="H348" s="21"/>
      <c r="I348" s="22" t="s">
        <v>238</v>
      </c>
      <c r="J348" s="22">
        <f aca="true" t="shared" si="14" ref="J348:K351">SUM(J349)</f>
        <v>525</v>
      </c>
      <c r="K348" s="22">
        <f t="shared" si="14"/>
        <v>314.3</v>
      </c>
      <c r="L348" s="58">
        <f t="shared" si="10"/>
        <v>0.5986666666666667</v>
      </c>
    </row>
    <row r="349" spans="1:12" ht="55.5" customHeight="1">
      <c r="A349" s="63" t="s">
        <v>242</v>
      </c>
      <c r="B349" s="286" t="s">
        <v>243</v>
      </c>
      <c r="C349" s="287"/>
      <c r="D349" s="288"/>
      <c r="E349" s="2">
        <v>984</v>
      </c>
      <c r="F349" s="3" t="s">
        <v>241</v>
      </c>
      <c r="G349" s="2">
        <v>5120102</v>
      </c>
      <c r="H349" s="2"/>
      <c r="I349" s="25" t="s">
        <v>238</v>
      </c>
      <c r="J349" s="25">
        <f t="shared" si="14"/>
        <v>525</v>
      </c>
      <c r="K349" s="25">
        <f t="shared" si="14"/>
        <v>314.3</v>
      </c>
      <c r="L349" s="23">
        <f t="shared" si="10"/>
        <v>0.5986666666666667</v>
      </c>
    </row>
    <row r="350" spans="1:12" ht="24.75" customHeight="1">
      <c r="A350" s="63" t="s">
        <v>244</v>
      </c>
      <c r="B350" s="244" t="s">
        <v>7</v>
      </c>
      <c r="C350" s="245"/>
      <c r="D350" s="246"/>
      <c r="E350" s="2">
        <v>984</v>
      </c>
      <c r="F350" s="3" t="s">
        <v>241</v>
      </c>
      <c r="G350" s="2">
        <v>5120102</v>
      </c>
      <c r="H350" s="2">
        <v>500</v>
      </c>
      <c r="I350" s="25" t="s">
        <v>238</v>
      </c>
      <c r="J350" s="25">
        <f t="shared" si="14"/>
        <v>525</v>
      </c>
      <c r="K350" s="25">
        <f t="shared" si="14"/>
        <v>314.3</v>
      </c>
      <c r="L350" s="23">
        <f t="shared" si="10"/>
        <v>0.5986666666666667</v>
      </c>
    </row>
    <row r="351" spans="1:12" ht="17.25" customHeight="1">
      <c r="A351" s="63" t="s">
        <v>492</v>
      </c>
      <c r="B351" s="244" t="s">
        <v>358</v>
      </c>
      <c r="C351" s="245"/>
      <c r="D351" s="246"/>
      <c r="E351" s="2">
        <v>984</v>
      </c>
      <c r="F351" s="3" t="s">
        <v>241</v>
      </c>
      <c r="G351" s="2">
        <v>5120102</v>
      </c>
      <c r="H351" s="2">
        <v>500</v>
      </c>
      <c r="I351" s="2">
        <v>220</v>
      </c>
      <c r="J351" s="25">
        <f t="shared" si="14"/>
        <v>525</v>
      </c>
      <c r="K351" s="25">
        <f t="shared" si="14"/>
        <v>314.3</v>
      </c>
      <c r="L351" s="23">
        <f t="shared" si="10"/>
        <v>0.5986666666666667</v>
      </c>
    </row>
    <row r="352" spans="1:12" ht="17.25" customHeight="1">
      <c r="A352" s="63" t="s">
        <v>493</v>
      </c>
      <c r="B352" s="244" t="s">
        <v>370</v>
      </c>
      <c r="C352" s="245"/>
      <c r="D352" s="246"/>
      <c r="E352" s="2">
        <v>984</v>
      </c>
      <c r="F352" s="3" t="s">
        <v>241</v>
      </c>
      <c r="G352" s="2">
        <v>5120102</v>
      </c>
      <c r="H352" s="2">
        <v>500</v>
      </c>
      <c r="I352" s="2">
        <v>226</v>
      </c>
      <c r="J352" s="25">
        <v>525</v>
      </c>
      <c r="K352" s="25">
        <v>314.3</v>
      </c>
      <c r="L352" s="23">
        <f t="shared" si="10"/>
        <v>0.5986666666666667</v>
      </c>
    </row>
    <row r="353" spans="1:12" ht="27" customHeight="1">
      <c r="A353" s="63" t="s">
        <v>245</v>
      </c>
      <c r="B353" s="232" t="s">
        <v>188</v>
      </c>
      <c r="C353" s="232"/>
      <c r="D353" s="232"/>
      <c r="E353" s="21">
        <v>984</v>
      </c>
      <c r="F353" s="24" t="s">
        <v>161</v>
      </c>
      <c r="G353" s="21"/>
      <c r="H353" s="21"/>
      <c r="I353" s="21"/>
      <c r="J353" s="22">
        <f>SUM(J354)</f>
        <v>5284.099999999999</v>
      </c>
      <c r="K353" s="22">
        <f>SUM(K354)</f>
        <v>2785.7000000000003</v>
      </c>
      <c r="L353" s="58">
        <f t="shared" si="10"/>
        <v>0.5271853295736266</v>
      </c>
    </row>
    <row r="354" spans="1:12" ht="55.5" customHeight="1">
      <c r="A354" s="63" t="s">
        <v>246</v>
      </c>
      <c r="B354" s="261" t="s">
        <v>109</v>
      </c>
      <c r="C354" s="261"/>
      <c r="D354" s="261"/>
      <c r="E354" s="2">
        <v>984</v>
      </c>
      <c r="F354" s="3" t="s">
        <v>161</v>
      </c>
      <c r="G354" s="2">
        <v>5129900</v>
      </c>
      <c r="H354" s="3"/>
      <c r="I354" s="3"/>
      <c r="J354" s="25">
        <f>SUM(J355)</f>
        <v>5284.099999999999</v>
      </c>
      <c r="K354" s="25">
        <f>SUM(K355)</f>
        <v>2785.7000000000003</v>
      </c>
      <c r="L354" s="23">
        <f t="shared" si="10"/>
        <v>0.5271853295736266</v>
      </c>
    </row>
    <row r="355" spans="1:12" ht="27.75" customHeight="1">
      <c r="A355" s="63" t="s">
        <v>252</v>
      </c>
      <c r="B355" s="277" t="s">
        <v>99</v>
      </c>
      <c r="C355" s="278"/>
      <c r="D355" s="279"/>
      <c r="E355" s="2">
        <v>984</v>
      </c>
      <c r="F355" s="3" t="s">
        <v>161</v>
      </c>
      <c r="G355" s="2">
        <v>5129900</v>
      </c>
      <c r="H355" s="3" t="s">
        <v>210</v>
      </c>
      <c r="I355" s="3"/>
      <c r="J355" s="25">
        <f>SUM(J356+J360+J367+J368)</f>
        <v>5284.099999999999</v>
      </c>
      <c r="K355" s="25">
        <f>SUM(K356+K360+K367+K368)</f>
        <v>2785.7000000000003</v>
      </c>
      <c r="L355" s="23">
        <f t="shared" si="10"/>
        <v>0.5271853295736266</v>
      </c>
    </row>
    <row r="356" spans="1:12" ht="24" customHeight="1">
      <c r="A356" s="63" t="s">
        <v>494</v>
      </c>
      <c r="B356" s="237" t="s">
        <v>350</v>
      </c>
      <c r="C356" s="238"/>
      <c r="D356" s="239"/>
      <c r="E356" s="2">
        <v>984</v>
      </c>
      <c r="F356" s="3" t="s">
        <v>161</v>
      </c>
      <c r="G356" s="2">
        <v>5129900</v>
      </c>
      <c r="H356" s="3" t="s">
        <v>449</v>
      </c>
      <c r="I356" s="3" t="s">
        <v>450</v>
      </c>
      <c r="J356" s="25">
        <v>2460.1</v>
      </c>
      <c r="K356" s="25">
        <f>SUM(K357:K359)</f>
        <v>1409.5000000000002</v>
      </c>
      <c r="L356" s="23">
        <f t="shared" si="10"/>
        <v>0.5729441892605993</v>
      </c>
    </row>
    <row r="357" spans="1:12" ht="15">
      <c r="A357" s="63" t="s">
        <v>495</v>
      </c>
      <c r="B357" s="280" t="s">
        <v>352</v>
      </c>
      <c r="C357" s="281"/>
      <c r="D357" s="282"/>
      <c r="E357" s="2">
        <v>984</v>
      </c>
      <c r="F357" s="3" t="s">
        <v>161</v>
      </c>
      <c r="G357" s="2">
        <v>5129900</v>
      </c>
      <c r="H357" s="3" t="s">
        <v>449</v>
      </c>
      <c r="I357" s="3" t="s">
        <v>452</v>
      </c>
      <c r="J357" s="25">
        <v>1832.8</v>
      </c>
      <c r="K357" s="25">
        <v>1059.4</v>
      </c>
      <c r="L357" s="23">
        <f t="shared" si="10"/>
        <v>0.5780226975120035</v>
      </c>
    </row>
    <row r="358" spans="1:12" ht="15">
      <c r="A358" s="63" t="s">
        <v>496</v>
      </c>
      <c r="B358" s="280" t="s">
        <v>354</v>
      </c>
      <c r="C358" s="281"/>
      <c r="D358" s="282"/>
      <c r="E358" s="2">
        <v>984</v>
      </c>
      <c r="F358" s="3" t="s">
        <v>161</v>
      </c>
      <c r="G358" s="2">
        <v>5129900</v>
      </c>
      <c r="H358" s="3" t="s">
        <v>449</v>
      </c>
      <c r="I358" s="3" t="s">
        <v>497</v>
      </c>
      <c r="J358" s="25">
        <v>0.4</v>
      </c>
      <c r="K358" s="25">
        <v>0.4</v>
      </c>
      <c r="L358" s="23">
        <f t="shared" si="10"/>
        <v>1</v>
      </c>
    </row>
    <row r="359" spans="1:12" ht="24" customHeight="1">
      <c r="A359" s="63" t="s">
        <v>498</v>
      </c>
      <c r="B359" s="277" t="s">
        <v>356</v>
      </c>
      <c r="C359" s="278"/>
      <c r="D359" s="279"/>
      <c r="E359" s="2">
        <v>984</v>
      </c>
      <c r="F359" s="3" t="s">
        <v>161</v>
      </c>
      <c r="G359" s="2">
        <v>5129900</v>
      </c>
      <c r="H359" s="3" t="s">
        <v>449</v>
      </c>
      <c r="I359" s="3" t="s">
        <v>455</v>
      </c>
      <c r="J359" s="25">
        <v>626.9</v>
      </c>
      <c r="K359" s="25">
        <v>349.7</v>
      </c>
      <c r="L359" s="23">
        <f t="shared" si="10"/>
        <v>0.5578242143882597</v>
      </c>
    </row>
    <row r="360" spans="1:12" ht="15">
      <c r="A360" s="63" t="s">
        <v>499</v>
      </c>
      <c r="B360" s="280" t="s">
        <v>358</v>
      </c>
      <c r="C360" s="281"/>
      <c r="D360" s="282"/>
      <c r="E360" s="2">
        <v>984</v>
      </c>
      <c r="F360" s="3" t="s">
        <v>161</v>
      </c>
      <c r="G360" s="2">
        <v>5129900</v>
      </c>
      <c r="H360" s="3" t="s">
        <v>449</v>
      </c>
      <c r="I360" s="3" t="s">
        <v>457</v>
      </c>
      <c r="J360" s="25">
        <f>SUM(J361:J366)</f>
        <v>2160.3</v>
      </c>
      <c r="K360" s="25">
        <f>SUM(K361:K366)</f>
        <v>1004</v>
      </c>
      <c r="L360" s="23">
        <f t="shared" si="10"/>
        <v>0.46475026616673604</v>
      </c>
    </row>
    <row r="361" spans="1:12" ht="15">
      <c r="A361" s="63" t="s">
        <v>500</v>
      </c>
      <c r="B361" s="280" t="s">
        <v>360</v>
      </c>
      <c r="C361" s="281"/>
      <c r="D361" s="282"/>
      <c r="E361" s="2">
        <v>984</v>
      </c>
      <c r="F361" s="3" t="s">
        <v>161</v>
      </c>
      <c r="G361" s="2">
        <v>5129900</v>
      </c>
      <c r="H361" s="3" t="s">
        <v>449</v>
      </c>
      <c r="I361" s="3" t="s">
        <v>459</v>
      </c>
      <c r="J361" s="25">
        <v>31.8</v>
      </c>
      <c r="K361" s="25">
        <v>18.8</v>
      </c>
      <c r="L361" s="23">
        <f t="shared" si="10"/>
        <v>0.5911949685534591</v>
      </c>
    </row>
    <row r="362" spans="1:12" ht="15">
      <c r="A362" s="63" t="s">
        <v>501</v>
      </c>
      <c r="B362" s="280" t="s">
        <v>362</v>
      </c>
      <c r="C362" s="281"/>
      <c r="D362" s="282"/>
      <c r="E362" s="2">
        <v>984</v>
      </c>
      <c r="F362" s="3" t="s">
        <v>161</v>
      </c>
      <c r="G362" s="2">
        <v>5129900</v>
      </c>
      <c r="H362" s="3" t="s">
        <v>449</v>
      </c>
      <c r="I362" s="3" t="s">
        <v>461</v>
      </c>
      <c r="J362" s="25">
        <v>32.5</v>
      </c>
      <c r="K362" s="25">
        <v>15.9</v>
      </c>
      <c r="L362" s="23">
        <f aca="true" t="shared" si="15" ref="L362:L388">K362/J362</f>
        <v>0.48923076923076925</v>
      </c>
    </row>
    <row r="363" spans="1:12" ht="15">
      <c r="A363" s="63" t="s">
        <v>502</v>
      </c>
      <c r="B363" s="280" t="s">
        <v>389</v>
      </c>
      <c r="C363" s="281"/>
      <c r="D363" s="282"/>
      <c r="E363" s="2">
        <v>984</v>
      </c>
      <c r="F363" s="3" t="s">
        <v>161</v>
      </c>
      <c r="G363" s="2">
        <v>5129900</v>
      </c>
      <c r="H363" s="3" t="s">
        <v>449</v>
      </c>
      <c r="I363" s="3" t="s">
        <v>463</v>
      </c>
      <c r="J363" s="25">
        <v>229.3</v>
      </c>
      <c r="K363" s="25">
        <v>122.5</v>
      </c>
      <c r="L363" s="23">
        <f t="shared" si="15"/>
        <v>0.5342346271260358</v>
      </c>
    </row>
    <row r="364" spans="1:12" ht="24.75" customHeight="1">
      <c r="A364" s="63" t="s">
        <v>503</v>
      </c>
      <c r="B364" s="237" t="s">
        <v>410</v>
      </c>
      <c r="C364" s="238"/>
      <c r="D364" s="239"/>
      <c r="E364" s="2">
        <v>984</v>
      </c>
      <c r="F364" s="3" t="s">
        <v>161</v>
      </c>
      <c r="G364" s="2">
        <v>5129900</v>
      </c>
      <c r="H364" s="3" t="s">
        <v>449</v>
      </c>
      <c r="I364" s="3" t="s">
        <v>504</v>
      </c>
      <c r="J364" s="25">
        <v>108.6</v>
      </c>
      <c r="K364" s="25">
        <v>85.6</v>
      </c>
      <c r="L364" s="23">
        <f t="shared" si="15"/>
        <v>0.7882136279926335</v>
      </c>
    </row>
    <row r="365" spans="1:12" ht="26.25" customHeight="1">
      <c r="A365" s="63" t="s">
        <v>505</v>
      </c>
      <c r="B365" s="277" t="s">
        <v>391</v>
      </c>
      <c r="C365" s="278"/>
      <c r="D365" s="279"/>
      <c r="E365" s="2">
        <v>984</v>
      </c>
      <c r="F365" s="3" t="s">
        <v>161</v>
      </c>
      <c r="G365" s="2">
        <v>5129900</v>
      </c>
      <c r="H365" s="3" t="s">
        <v>449</v>
      </c>
      <c r="I365" s="3" t="s">
        <v>465</v>
      </c>
      <c r="J365" s="25">
        <v>698.5</v>
      </c>
      <c r="K365" s="25">
        <v>286.9</v>
      </c>
      <c r="L365" s="23">
        <f t="shared" si="15"/>
        <v>0.4107372942018611</v>
      </c>
    </row>
    <row r="366" spans="1:12" ht="15">
      <c r="A366" s="63" t="s">
        <v>506</v>
      </c>
      <c r="B366" s="280" t="s">
        <v>370</v>
      </c>
      <c r="C366" s="281"/>
      <c r="D366" s="282"/>
      <c r="E366" s="2">
        <v>984</v>
      </c>
      <c r="F366" s="3" t="s">
        <v>161</v>
      </c>
      <c r="G366" s="2">
        <v>5129900</v>
      </c>
      <c r="H366" s="3" t="s">
        <v>449</v>
      </c>
      <c r="I366" s="3" t="s">
        <v>467</v>
      </c>
      <c r="J366" s="25">
        <v>1059.6</v>
      </c>
      <c r="K366" s="25">
        <v>474.3</v>
      </c>
      <c r="L366" s="23">
        <f t="shared" si="15"/>
        <v>0.44762174405436017</v>
      </c>
    </row>
    <row r="367" spans="1:12" ht="15">
      <c r="A367" s="63" t="s">
        <v>507</v>
      </c>
      <c r="B367" s="280" t="s">
        <v>380</v>
      </c>
      <c r="C367" s="281"/>
      <c r="D367" s="282"/>
      <c r="E367" s="2">
        <v>984</v>
      </c>
      <c r="F367" s="3" t="s">
        <v>161</v>
      </c>
      <c r="G367" s="2">
        <v>5129900</v>
      </c>
      <c r="H367" s="3" t="s">
        <v>449</v>
      </c>
      <c r="I367" s="3" t="s">
        <v>381</v>
      </c>
      <c r="J367" s="25">
        <v>113.8</v>
      </c>
      <c r="K367" s="25">
        <v>78.4</v>
      </c>
      <c r="L367" s="23">
        <f t="shared" si="15"/>
        <v>0.6889279437609842</v>
      </c>
    </row>
    <row r="368" spans="1:12" ht="22.5" customHeight="1">
      <c r="A368" s="63" t="s">
        <v>508</v>
      </c>
      <c r="B368" s="277" t="s">
        <v>395</v>
      </c>
      <c r="C368" s="278"/>
      <c r="D368" s="279"/>
      <c r="E368" s="2">
        <v>984</v>
      </c>
      <c r="F368" s="3" t="s">
        <v>161</v>
      </c>
      <c r="G368" s="2">
        <v>5129900</v>
      </c>
      <c r="H368" s="3" t="s">
        <v>449</v>
      </c>
      <c r="I368" s="3" t="s">
        <v>470</v>
      </c>
      <c r="J368" s="25">
        <f>SUM(J369:J370)</f>
        <v>549.9</v>
      </c>
      <c r="K368" s="25">
        <f>SUM(K369:K370)</f>
        <v>293.8</v>
      </c>
      <c r="L368" s="23">
        <f t="shared" si="15"/>
        <v>0.5342789598108747</v>
      </c>
    </row>
    <row r="369" spans="1:12" ht="23.25" customHeight="1">
      <c r="A369" s="63" t="s">
        <v>509</v>
      </c>
      <c r="B369" s="277" t="s">
        <v>397</v>
      </c>
      <c r="C369" s="278"/>
      <c r="D369" s="279"/>
      <c r="E369" s="2">
        <v>984</v>
      </c>
      <c r="F369" s="3" t="s">
        <v>161</v>
      </c>
      <c r="G369" s="2">
        <v>5129900</v>
      </c>
      <c r="H369" s="3" t="s">
        <v>449</v>
      </c>
      <c r="I369" s="3" t="s">
        <v>472</v>
      </c>
      <c r="J369" s="25">
        <v>214.7</v>
      </c>
      <c r="K369" s="25">
        <v>123.3</v>
      </c>
      <c r="L369" s="23">
        <f t="shared" si="15"/>
        <v>0.5742897065673033</v>
      </c>
    </row>
    <row r="370" spans="1:12" ht="27.75" customHeight="1">
      <c r="A370" s="63" t="s">
        <v>510</v>
      </c>
      <c r="B370" s="237" t="s">
        <v>399</v>
      </c>
      <c r="C370" s="238"/>
      <c r="D370" s="239"/>
      <c r="E370" s="2">
        <v>984</v>
      </c>
      <c r="F370" s="3" t="s">
        <v>161</v>
      </c>
      <c r="G370" s="2">
        <v>5129900</v>
      </c>
      <c r="H370" s="3" t="s">
        <v>449</v>
      </c>
      <c r="I370" s="3" t="s">
        <v>474</v>
      </c>
      <c r="J370" s="25">
        <v>335.2</v>
      </c>
      <c r="K370" s="25">
        <v>170.5</v>
      </c>
      <c r="L370" s="23">
        <f t="shared" si="15"/>
        <v>0.5086515513126492</v>
      </c>
    </row>
    <row r="371" spans="1:12" s="16" customFormat="1" ht="26.25" customHeight="1">
      <c r="A371" s="61" t="s">
        <v>175</v>
      </c>
      <c r="B371" s="247" t="s">
        <v>163</v>
      </c>
      <c r="C371" s="248"/>
      <c r="D371" s="249"/>
      <c r="E371" s="21">
        <v>984</v>
      </c>
      <c r="F371" s="21">
        <v>1200</v>
      </c>
      <c r="G371" s="21"/>
      <c r="H371" s="21"/>
      <c r="I371" s="21"/>
      <c r="J371" s="22">
        <f aca="true" t="shared" si="16" ref="J371:K373">SUM(J372)</f>
        <v>2628.2000000000003</v>
      </c>
      <c r="K371" s="22">
        <f t="shared" si="16"/>
        <v>1562.4</v>
      </c>
      <c r="L371" s="58">
        <f t="shared" si="15"/>
        <v>0.5944753062932805</v>
      </c>
    </row>
    <row r="372" spans="1:12" ht="24.75" customHeight="1">
      <c r="A372" s="63" t="s">
        <v>176</v>
      </c>
      <c r="B372" s="289" t="s">
        <v>102</v>
      </c>
      <c r="C372" s="290"/>
      <c r="D372" s="291"/>
      <c r="E372" s="21">
        <v>984</v>
      </c>
      <c r="F372" s="24" t="s">
        <v>165</v>
      </c>
      <c r="G372" s="21"/>
      <c r="H372" s="2"/>
      <c r="I372" s="2"/>
      <c r="J372" s="22">
        <f t="shared" si="16"/>
        <v>2628.2000000000003</v>
      </c>
      <c r="K372" s="22">
        <f t="shared" si="16"/>
        <v>1562.4</v>
      </c>
      <c r="L372" s="58">
        <f t="shared" si="15"/>
        <v>0.5944753062932805</v>
      </c>
    </row>
    <row r="373" spans="1:12" ht="48.75" customHeight="1">
      <c r="A373" s="64" t="s">
        <v>177</v>
      </c>
      <c r="B373" s="261" t="s">
        <v>122</v>
      </c>
      <c r="C373" s="261"/>
      <c r="D373" s="261"/>
      <c r="E373" s="2">
        <v>984</v>
      </c>
      <c r="F373" s="3" t="s">
        <v>165</v>
      </c>
      <c r="G373" s="2">
        <v>4570200</v>
      </c>
      <c r="H373" s="2"/>
      <c r="I373" s="2"/>
      <c r="J373" s="25">
        <f t="shared" si="16"/>
        <v>2628.2000000000003</v>
      </c>
      <c r="K373" s="25">
        <f t="shared" si="16"/>
        <v>1562.4</v>
      </c>
      <c r="L373" s="23">
        <f t="shared" si="15"/>
        <v>0.5944753062932805</v>
      </c>
    </row>
    <row r="374" spans="1:12" ht="25.5" customHeight="1">
      <c r="A374" s="63" t="s">
        <v>178</v>
      </c>
      <c r="B374" s="237" t="s">
        <v>103</v>
      </c>
      <c r="C374" s="238"/>
      <c r="D374" s="239"/>
      <c r="E374" s="2">
        <v>984</v>
      </c>
      <c r="F374" s="3" t="s">
        <v>165</v>
      </c>
      <c r="G374" s="2">
        <v>4570200</v>
      </c>
      <c r="H374" s="3" t="s">
        <v>213</v>
      </c>
      <c r="I374" s="3"/>
      <c r="J374" s="25">
        <f>SUM(J375+J378+J384+J385)</f>
        <v>2628.2000000000003</v>
      </c>
      <c r="K374" s="25">
        <f>SUM(K375+K378+K384+K385)</f>
        <v>1562.4</v>
      </c>
      <c r="L374" s="23">
        <f t="shared" si="15"/>
        <v>0.5944753062932805</v>
      </c>
    </row>
    <row r="375" spans="1:12" ht="26.25" customHeight="1">
      <c r="A375" s="63" t="s">
        <v>511</v>
      </c>
      <c r="B375" s="237" t="s">
        <v>350</v>
      </c>
      <c r="C375" s="238"/>
      <c r="D375" s="239"/>
      <c r="E375" s="2">
        <v>984</v>
      </c>
      <c r="F375" s="3" t="s">
        <v>165</v>
      </c>
      <c r="G375" s="2">
        <v>4570200</v>
      </c>
      <c r="H375" s="3" t="s">
        <v>449</v>
      </c>
      <c r="I375" s="3" t="s">
        <v>450</v>
      </c>
      <c r="J375" s="25">
        <f>SUM(J376:J377)</f>
        <v>1283.4</v>
      </c>
      <c r="K375" s="25">
        <f>SUM(K376:K377)</f>
        <v>792.5</v>
      </c>
      <c r="L375" s="23">
        <f t="shared" si="15"/>
        <v>0.6175003895901511</v>
      </c>
    </row>
    <row r="376" spans="1:12" ht="17.25" customHeight="1">
      <c r="A376" s="63" t="s">
        <v>512</v>
      </c>
      <c r="B376" s="280" t="s">
        <v>352</v>
      </c>
      <c r="C376" s="281"/>
      <c r="D376" s="282"/>
      <c r="E376" s="2">
        <v>984</v>
      </c>
      <c r="F376" s="3" t="s">
        <v>165</v>
      </c>
      <c r="G376" s="2">
        <v>4570200</v>
      </c>
      <c r="H376" s="3" t="s">
        <v>449</v>
      </c>
      <c r="I376" s="3" t="s">
        <v>452</v>
      </c>
      <c r="J376" s="25">
        <v>956.3</v>
      </c>
      <c r="K376" s="25">
        <v>606.4</v>
      </c>
      <c r="L376" s="23">
        <f t="shared" si="15"/>
        <v>0.634110634738053</v>
      </c>
    </row>
    <row r="377" spans="1:12" ht="26.25" customHeight="1">
      <c r="A377" s="63" t="s">
        <v>513</v>
      </c>
      <c r="B377" s="277" t="s">
        <v>356</v>
      </c>
      <c r="C377" s="278"/>
      <c r="D377" s="279"/>
      <c r="E377" s="2">
        <v>984</v>
      </c>
      <c r="F377" s="3" t="s">
        <v>165</v>
      </c>
      <c r="G377" s="2">
        <v>4570200</v>
      </c>
      <c r="H377" s="3" t="s">
        <v>449</v>
      </c>
      <c r="I377" s="3" t="s">
        <v>455</v>
      </c>
      <c r="J377" s="25">
        <v>327.1</v>
      </c>
      <c r="K377" s="25">
        <v>186.1</v>
      </c>
      <c r="L377" s="23">
        <f t="shared" si="15"/>
        <v>0.5689391623356771</v>
      </c>
    </row>
    <row r="378" spans="1:12" ht="17.25" customHeight="1">
      <c r="A378" s="63" t="s">
        <v>514</v>
      </c>
      <c r="B378" s="280" t="s">
        <v>358</v>
      </c>
      <c r="C378" s="281"/>
      <c r="D378" s="282"/>
      <c r="E378" s="2">
        <v>984</v>
      </c>
      <c r="F378" s="3" t="s">
        <v>165</v>
      </c>
      <c r="G378" s="2">
        <v>4570200</v>
      </c>
      <c r="H378" s="3" t="s">
        <v>449</v>
      </c>
      <c r="I378" s="3" t="s">
        <v>457</v>
      </c>
      <c r="J378" s="25">
        <f>SUM(J379:J383)</f>
        <v>1210</v>
      </c>
      <c r="K378" s="25">
        <f>SUM(K379:K383)</f>
        <v>657.3</v>
      </c>
      <c r="L378" s="23">
        <f t="shared" si="15"/>
        <v>0.5432231404958677</v>
      </c>
    </row>
    <row r="379" spans="1:12" ht="17.25" customHeight="1">
      <c r="A379" s="63" t="s">
        <v>515</v>
      </c>
      <c r="B379" s="280" t="s">
        <v>360</v>
      </c>
      <c r="C379" s="281"/>
      <c r="D379" s="282"/>
      <c r="E379" s="2">
        <v>984</v>
      </c>
      <c r="F379" s="3" t="s">
        <v>165</v>
      </c>
      <c r="G379" s="2">
        <v>4570200</v>
      </c>
      <c r="H379" s="3" t="s">
        <v>449</v>
      </c>
      <c r="I379" s="3" t="s">
        <v>459</v>
      </c>
      <c r="J379" s="25">
        <v>42.5</v>
      </c>
      <c r="K379" s="25">
        <v>29.6</v>
      </c>
      <c r="L379" s="23">
        <f t="shared" si="15"/>
        <v>0.6964705882352942</v>
      </c>
    </row>
    <row r="380" spans="1:12" ht="17.25" customHeight="1">
      <c r="A380" s="63" t="s">
        <v>516</v>
      </c>
      <c r="B380" s="280" t="s">
        <v>362</v>
      </c>
      <c r="C380" s="281"/>
      <c r="D380" s="282"/>
      <c r="E380" s="2">
        <v>984</v>
      </c>
      <c r="F380" s="3" t="s">
        <v>165</v>
      </c>
      <c r="G380" s="2">
        <v>4570200</v>
      </c>
      <c r="H380" s="3" t="s">
        <v>449</v>
      </c>
      <c r="I380" s="3" t="s">
        <v>461</v>
      </c>
      <c r="J380" s="25">
        <v>25</v>
      </c>
      <c r="K380" s="25">
        <v>0</v>
      </c>
      <c r="L380" s="23">
        <f t="shared" si="15"/>
        <v>0</v>
      </c>
    </row>
    <row r="381" spans="1:12" ht="29.25" customHeight="1">
      <c r="A381" s="63" t="s">
        <v>517</v>
      </c>
      <c r="B381" s="237" t="s">
        <v>410</v>
      </c>
      <c r="C381" s="238"/>
      <c r="D381" s="239"/>
      <c r="E381" s="2">
        <v>984</v>
      </c>
      <c r="F381" s="3" t="s">
        <v>165</v>
      </c>
      <c r="G381" s="2">
        <v>4570200</v>
      </c>
      <c r="H381" s="3" t="s">
        <v>449</v>
      </c>
      <c r="I381" s="3" t="s">
        <v>504</v>
      </c>
      <c r="J381" s="25">
        <v>53</v>
      </c>
      <c r="K381" s="25">
        <v>31.9</v>
      </c>
      <c r="L381" s="23">
        <f t="shared" si="15"/>
        <v>0.6018867924528302</v>
      </c>
    </row>
    <row r="382" spans="1:12" ht="25.5" customHeight="1">
      <c r="A382" s="63" t="s">
        <v>518</v>
      </c>
      <c r="B382" s="277" t="s">
        <v>391</v>
      </c>
      <c r="C382" s="278"/>
      <c r="D382" s="279"/>
      <c r="E382" s="2">
        <v>984</v>
      </c>
      <c r="F382" s="3" t="s">
        <v>165</v>
      </c>
      <c r="G382" s="2">
        <v>4570200</v>
      </c>
      <c r="H382" s="3" t="s">
        <v>449</v>
      </c>
      <c r="I382" s="3" t="s">
        <v>465</v>
      </c>
      <c r="J382" s="25">
        <v>4</v>
      </c>
      <c r="K382" s="25">
        <v>1</v>
      </c>
      <c r="L382" s="23">
        <f t="shared" si="15"/>
        <v>0.25</v>
      </c>
    </row>
    <row r="383" spans="1:12" ht="17.25" customHeight="1">
      <c r="A383" s="63" t="s">
        <v>519</v>
      </c>
      <c r="B383" s="280" t="s">
        <v>370</v>
      </c>
      <c r="C383" s="281"/>
      <c r="D383" s="282"/>
      <c r="E383" s="2">
        <v>984</v>
      </c>
      <c r="F383" s="3" t="s">
        <v>165</v>
      </c>
      <c r="G383" s="2">
        <v>4570200</v>
      </c>
      <c r="H383" s="3" t="s">
        <v>449</v>
      </c>
      <c r="I383" s="3" t="s">
        <v>467</v>
      </c>
      <c r="J383" s="25">
        <v>1085.5</v>
      </c>
      <c r="K383" s="25">
        <v>594.8</v>
      </c>
      <c r="L383" s="23">
        <f t="shared" si="15"/>
        <v>0.5479502533394749</v>
      </c>
    </row>
    <row r="384" spans="1:12" ht="17.25" customHeight="1">
      <c r="A384" s="63" t="s">
        <v>520</v>
      </c>
      <c r="B384" s="280" t="s">
        <v>380</v>
      </c>
      <c r="C384" s="281"/>
      <c r="D384" s="282"/>
      <c r="E384" s="2">
        <v>984</v>
      </c>
      <c r="F384" s="3" t="s">
        <v>165</v>
      </c>
      <c r="G384" s="2">
        <v>4570200</v>
      </c>
      <c r="H384" s="3" t="s">
        <v>449</v>
      </c>
      <c r="I384" s="3" t="s">
        <v>381</v>
      </c>
      <c r="J384" s="25">
        <v>7.9</v>
      </c>
      <c r="K384" s="25">
        <v>3.4</v>
      </c>
      <c r="L384" s="23">
        <f t="shared" si="15"/>
        <v>0.430379746835443</v>
      </c>
    </row>
    <row r="385" spans="1:12" ht="23.25" customHeight="1">
      <c r="A385" s="63" t="s">
        <v>521</v>
      </c>
      <c r="B385" s="277" t="s">
        <v>395</v>
      </c>
      <c r="C385" s="278"/>
      <c r="D385" s="279"/>
      <c r="E385" s="2">
        <v>984</v>
      </c>
      <c r="F385" s="3" t="s">
        <v>165</v>
      </c>
      <c r="G385" s="2">
        <v>4570200</v>
      </c>
      <c r="H385" s="3" t="s">
        <v>449</v>
      </c>
      <c r="I385" s="3" t="s">
        <v>470</v>
      </c>
      <c r="J385" s="25">
        <f>SUM(J386:J387)</f>
        <v>126.9</v>
      </c>
      <c r="K385" s="25">
        <f>SUM(K386:K387)</f>
        <v>109.2</v>
      </c>
      <c r="L385" s="23">
        <f t="shared" si="15"/>
        <v>0.8605200945626478</v>
      </c>
    </row>
    <row r="386" spans="1:12" ht="26.25" customHeight="1">
      <c r="A386" s="63" t="s">
        <v>522</v>
      </c>
      <c r="B386" s="277" t="s">
        <v>523</v>
      </c>
      <c r="C386" s="278"/>
      <c r="D386" s="279"/>
      <c r="E386" s="2">
        <v>984</v>
      </c>
      <c r="F386" s="3" t="s">
        <v>165</v>
      </c>
      <c r="G386" s="2">
        <v>4570200</v>
      </c>
      <c r="H386" s="3" t="s">
        <v>449</v>
      </c>
      <c r="I386" s="3" t="s">
        <v>472</v>
      </c>
      <c r="J386" s="25">
        <v>71.7</v>
      </c>
      <c r="K386" s="25">
        <v>70.4</v>
      </c>
      <c r="L386" s="23">
        <f t="shared" si="15"/>
        <v>0.9818688981868898</v>
      </c>
    </row>
    <row r="387" spans="1:12" ht="26.25" customHeight="1">
      <c r="A387" s="63" t="s">
        <v>524</v>
      </c>
      <c r="B387" s="237" t="s">
        <v>399</v>
      </c>
      <c r="C387" s="238"/>
      <c r="D387" s="239"/>
      <c r="E387" s="2">
        <v>984</v>
      </c>
      <c r="F387" s="3" t="s">
        <v>165</v>
      </c>
      <c r="G387" s="2">
        <v>4570200</v>
      </c>
      <c r="H387" s="3" t="s">
        <v>449</v>
      </c>
      <c r="I387" s="3" t="s">
        <v>474</v>
      </c>
      <c r="J387" s="25">
        <v>55.2</v>
      </c>
      <c r="K387" s="25">
        <v>38.8</v>
      </c>
      <c r="L387" s="23">
        <f t="shared" si="15"/>
        <v>0.7028985507246376</v>
      </c>
    </row>
    <row r="388" spans="1:12" ht="23.25" customHeight="1">
      <c r="A388" s="258" t="s">
        <v>168</v>
      </c>
      <c r="B388" s="258"/>
      <c r="C388" s="258"/>
      <c r="D388" s="258"/>
      <c r="E388" s="258"/>
      <c r="F388" s="258"/>
      <c r="G388" s="258"/>
      <c r="H388" s="258"/>
      <c r="I388" s="7"/>
      <c r="J388" s="31">
        <f>SUM(J10+J47)</f>
        <v>155004.6</v>
      </c>
      <c r="K388" s="31">
        <f>SUM(K10+K47)</f>
        <v>70922.215</v>
      </c>
      <c r="L388" s="59">
        <f t="shared" si="15"/>
        <v>0.4575490985428819</v>
      </c>
    </row>
    <row r="389" spans="2:3" ht="12.75">
      <c r="B389" s="233"/>
      <c r="C389" s="233"/>
    </row>
    <row r="390" spans="2:10" ht="12.75">
      <c r="B390" s="292" t="s">
        <v>662</v>
      </c>
      <c r="C390" s="292"/>
      <c r="D390" s="233"/>
      <c r="E390" s="233"/>
      <c r="F390" s="233"/>
      <c r="G390" s="233"/>
      <c r="H390" s="233"/>
      <c r="I390" s="233"/>
      <c r="J390" s="233"/>
    </row>
    <row r="391" spans="2:3" ht="12.75">
      <c r="B391" s="233"/>
      <c r="C391" s="233"/>
    </row>
    <row r="392" spans="2:10" ht="12.75">
      <c r="B392" s="292" t="s">
        <v>238</v>
      </c>
      <c r="C392" s="292"/>
      <c r="D392" s="292"/>
      <c r="E392" s="292"/>
      <c r="F392" s="292"/>
      <c r="G392" s="292"/>
      <c r="H392" s="292"/>
      <c r="I392" s="292"/>
      <c r="J392" s="292"/>
    </row>
    <row r="393" spans="2:3" ht="12.75">
      <c r="B393" s="233"/>
      <c r="C393" s="233"/>
    </row>
    <row r="394" spans="2:3" ht="12.75">
      <c r="B394" s="233"/>
      <c r="C394" s="233"/>
    </row>
    <row r="395" spans="2:3" ht="12.75">
      <c r="B395" s="233"/>
      <c r="C395" s="233"/>
    </row>
    <row r="396" spans="2:3" ht="12.75">
      <c r="B396" s="233"/>
      <c r="C396" s="233"/>
    </row>
    <row r="397" spans="2:3" ht="12.75">
      <c r="B397" s="233"/>
      <c r="C397" s="233"/>
    </row>
    <row r="398" spans="2:3" ht="12.75">
      <c r="B398" s="233"/>
      <c r="C398" s="233"/>
    </row>
    <row r="399" spans="2:3" ht="12.75">
      <c r="B399" s="233"/>
      <c r="C399" s="233"/>
    </row>
    <row r="400" spans="2:3" ht="12.75">
      <c r="B400" s="233"/>
      <c r="C400" s="233"/>
    </row>
    <row r="401" spans="2:3" ht="12.75">
      <c r="B401" s="233"/>
      <c r="C401" s="233"/>
    </row>
    <row r="402" spans="2:3" ht="12.75">
      <c r="B402" s="233"/>
      <c r="C402" s="233"/>
    </row>
    <row r="403" spans="2:3" ht="12.75">
      <c r="B403" s="233"/>
      <c r="C403" s="233"/>
    </row>
    <row r="404" spans="2:3" ht="12.75">
      <c r="B404" s="233"/>
      <c r="C404" s="233"/>
    </row>
  </sheetData>
  <sheetProtection/>
  <mergeCells count="402">
    <mergeCell ref="B267:D267"/>
    <mergeCell ref="B268:D268"/>
    <mergeCell ref="B269:D269"/>
    <mergeCell ref="B270:D270"/>
    <mergeCell ref="B257:D257"/>
    <mergeCell ref="B258:D258"/>
    <mergeCell ref="B265:D265"/>
    <mergeCell ref="B266:D266"/>
    <mergeCell ref="B263:D263"/>
    <mergeCell ref="B264:D264"/>
    <mergeCell ref="B260:D260"/>
    <mergeCell ref="B261:D261"/>
    <mergeCell ref="B262:D262"/>
    <mergeCell ref="B404:C404"/>
    <mergeCell ref="B398:C398"/>
    <mergeCell ref="B399:C399"/>
    <mergeCell ref="B400:C400"/>
    <mergeCell ref="B401:C401"/>
    <mergeCell ref="B402:C402"/>
    <mergeCell ref="B403:C403"/>
    <mergeCell ref="B396:C396"/>
    <mergeCell ref="B271:D271"/>
    <mergeCell ref="B283:D283"/>
    <mergeCell ref="B392:J392"/>
    <mergeCell ref="B382:D382"/>
    <mergeCell ref="B383:D383"/>
    <mergeCell ref="B384:D384"/>
    <mergeCell ref="B385:D385"/>
    <mergeCell ref="B374:D374"/>
    <mergeCell ref="B375:D375"/>
    <mergeCell ref="B397:C397"/>
    <mergeCell ref="B386:D386"/>
    <mergeCell ref="B387:D387"/>
    <mergeCell ref="A388:H388"/>
    <mergeCell ref="B389:C389"/>
    <mergeCell ref="B390:J390"/>
    <mergeCell ref="B391:C391"/>
    <mergeCell ref="B393:C393"/>
    <mergeCell ref="B394:C394"/>
    <mergeCell ref="B395:C395"/>
    <mergeCell ref="B380:D380"/>
    <mergeCell ref="B381:D381"/>
    <mergeCell ref="B368:D368"/>
    <mergeCell ref="B369:D369"/>
    <mergeCell ref="B370:D370"/>
    <mergeCell ref="B371:D371"/>
    <mergeCell ref="B376:D376"/>
    <mergeCell ref="B377:D377"/>
    <mergeCell ref="B378:D378"/>
    <mergeCell ref="B379:D379"/>
    <mergeCell ref="B358:D358"/>
    <mergeCell ref="B359:D359"/>
    <mergeCell ref="B372:D372"/>
    <mergeCell ref="B373:D373"/>
    <mergeCell ref="B362:D362"/>
    <mergeCell ref="B363:D363"/>
    <mergeCell ref="B364:D364"/>
    <mergeCell ref="B365:D365"/>
    <mergeCell ref="B366:D366"/>
    <mergeCell ref="B367:D367"/>
    <mergeCell ref="B360:D360"/>
    <mergeCell ref="B361:D361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48:D348"/>
    <mergeCell ref="B349:D349"/>
    <mergeCell ref="B342:D342"/>
    <mergeCell ref="B343:D343"/>
    <mergeCell ref="B344:D344"/>
    <mergeCell ref="B345:D345"/>
    <mergeCell ref="B346:D346"/>
    <mergeCell ref="B347:D347"/>
    <mergeCell ref="B340:D340"/>
    <mergeCell ref="B341:D341"/>
    <mergeCell ref="B339:D339"/>
    <mergeCell ref="B334:D334"/>
    <mergeCell ref="B335:D335"/>
    <mergeCell ref="B336:D336"/>
    <mergeCell ref="B337:D337"/>
    <mergeCell ref="B338:D338"/>
    <mergeCell ref="B332:D332"/>
    <mergeCell ref="B333:D333"/>
    <mergeCell ref="B320:D320"/>
    <mergeCell ref="B321:D321"/>
    <mergeCell ref="B322:D322"/>
    <mergeCell ref="B323:D323"/>
    <mergeCell ref="B328:D328"/>
    <mergeCell ref="B329:D329"/>
    <mergeCell ref="B324:D324"/>
    <mergeCell ref="B325:D325"/>
    <mergeCell ref="B316:D316"/>
    <mergeCell ref="B317:D317"/>
    <mergeCell ref="B330:D330"/>
    <mergeCell ref="B331:D331"/>
    <mergeCell ref="B326:D326"/>
    <mergeCell ref="B327:D327"/>
    <mergeCell ref="B318:D318"/>
    <mergeCell ref="B319:D319"/>
    <mergeCell ref="B304:D304"/>
    <mergeCell ref="B305:D305"/>
    <mergeCell ref="B312:D312"/>
    <mergeCell ref="B313:D313"/>
    <mergeCell ref="B314:D314"/>
    <mergeCell ref="B315:D315"/>
    <mergeCell ref="B308:D308"/>
    <mergeCell ref="B309:D309"/>
    <mergeCell ref="B310:D310"/>
    <mergeCell ref="B311:D311"/>
    <mergeCell ref="B306:D306"/>
    <mergeCell ref="B307:D307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288:D288"/>
    <mergeCell ref="B289:D289"/>
    <mergeCell ref="B290:D290"/>
    <mergeCell ref="B291:D291"/>
    <mergeCell ref="B292:D292"/>
    <mergeCell ref="B293:D293"/>
    <mergeCell ref="B277:D277"/>
    <mergeCell ref="B278:D278"/>
    <mergeCell ref="B279:D279"/>
    <mergeCell ref="B280:D280"/>
    <mergeCell ref="B294:D294"/>
    <mergeCell ref="B295:D295"/>
    <mergeCell ref="B284:D284"/>
    <mergeCell ref="B285:D285"/>
    <mergeCell ref="B286:D286"/>
    <mergeCell ref="B287:D287"/>
    <mergeCell ref="B281:D281"/>
    <mergeCell ref="B282:D282"/>
    <mergeCell ref="B224:D224"/>
    <mergeCell ref="B272:D272"/>
    <mergeCell ref="B273:D273"/>
    <mergeCell ref="B274:D274"/>
    <mergeCell ref="B275:D275"/>
    <mergeCell ref="B276:D276"/>
    <mergeCell ref="B225:D225"/>
    <mergeCell ref="B226:D226"/>
    <mergeCell ref="B239:D239"/>
    <mergeCell ref="B240:D240"/>
    <mergeCell ref="B241:D241"/>
    <mergeCell ref="B242:D242"/>
    <mergeCell ref="B227:D227"/>
    <mergeCell ref="B228:D228"/>
    <mergeCell ref="B229:D229"/>
    <mergeCell ref="B230:D230"/>
    <mergeCell ref="B238:D238"/>
    <mergeCell ref="B231:D231"/>
    <mergeCell ref="B243:D243"/>
    <mergeCell ref="B244:D244"/>
    <mergeCell ref="B146:D146"/>
    <mergeCell ref="B147:D147"/>
    <mergeCell ref="B148:D148"/>
    <mergeCell ref="B149:D149"/>
    <mergeCell ref="B218:D218"/>
    <mergeCell ref="B219:D219"/>
    <mergeCell ref="B220:D220"/>
    <mergeCell ref="B221:D221"/>
    <mergeCell ref="B208:D208"/>
    <mergeCell ref="B209:D209"/>
    <mergeCell ref="B222:D222"/>
    <mergeCell ref="B223:D223"/>
    <mergeCell ref="B212:D212"/>
    <mergeCell ref="B213:D213"/>
    <mergeCell ref="B214:D214"/>
    <mergeCell ref="B215:D215"/>
    <mergeCell ref="B216:D216"/>
    <mergeCell ref="B217:D217"/>
    <mergeCell ref="B202:D202"/>
    <mergeCell ref="B203:D203"/>
    <mergeCell ref="B204:D204"/>
    <mergeCell ref="B205:D205"/>
    <mergeCell ref="B206:D206"/>
    <mergeCell ref="B207:D207"/>
    <mergeCell ref="B256:D256"/>
    <mergeCell ref="B237:D237"/>
    <mergeCell ref="B194:D194"/>
    <mergeCell ref="B195:D195"/>
    <mergeCell ref="B196:D196"/>
    <mergeCell ref="B197:D197"/>
    <mergeCell ref="B210:D210"/>
    <mergeCell ref="B211:D211"/>
    <mergeCell ref="B200:D200"/>
    <mergeCell ref="B201:D201"/>
    <mergeCell ref="B249:D249"/>
    <mergeCell ref="B250:D250"/>
    <mergeCell ref="B198:D198"/>
    <mergeCell ref="B199:D199"/>
    <mergeCell ref="B192:D192"/>
    <mergeCell ref="B259:D259"/>
    <mergeCell ref="B193:D193"/>
    <mergeCell ref="B253:D253"/>
    <mergeCell ref="B254:D254"/>
    <mergeCell ref="B255:D255"/>
    <mergeCell ref="B251:D251"/>
    <mergeCell ref="B186:D186"/>
    <mergeCell ref="B187:D187"/>
    <mergeCell ref="B188:D188"/>
    <mergeCell ref="B189:D189"/>
    <mergeCell ref="B252:D252"/>
    <mergeCell ref="B245:D245"/>
    <mergeCell ref="B246:D246"/>
    <mergeCell ref="B247:D247"/>
    <mergeCell ref="B248:D248"/>
    <mergeCell ref="B182:D182"/>
    <mergeCell ref="B183:D183"/>
    <mergeCell ref="B184:D184"/>
    <mergeCell ref="B185:D185"/>
    <mergeCell ref="B190:D190"/>
    <mergeCell ref="B191:D191"/>
    <mergeCell ref="B167:D167"/>
    <mergeCell ref="B168:D168"/>
    <mergeCell ref="B169:D169"/>
    <mergeCell ref="B171:D171"/>
    <mergeCell ref="B177:D177"/>
    <mergeCell ref="B170:D170"/>
    <mergeCell ref="B172:D172"/>
    <mergeCell ref="B173:D173"/>
    <mergeCell ref="B174:D174"/>
    <mergeCell ref="B161:D161"/>
    <mergeCell ref="B180:D180"/>
    <mergeCell ref="B181:D181"/>
    <mergeCell ref="B175:D175"/>
    <mergeCell ref="B176:D176"/>
    <mergeCell ref="B178:D178"/>
    <mergeCell ref="B179:D179"/>
    <mergeCell ref="B164:D164"/>
    <mergeCell ref="B165:D165"/>
    <mergeCell ref="B166:D166"/>
    <mergeCell ref="B234:D234"/>
    <mergeCell ref="B144:D144"/>
    <mergeCell ref="B145:D145"/>
    <mergeCell ref="B235:D235"/>
    <mergeCell ref="B150:D150"/>
    <mergeCell ref="B151:D151"/>
    <mergeCell ref="B152:D152"/>
    <mergeCell ref="B153:D153"/>
    <mergeCell ref="B159:D159"/>
    <mergeCell ref="B160:D160"/>
    <mergeCell ref="B236:D236"/>
    <mergeCell ref="B156:D156"/>
    <mergeCell ref="B154:D154"/>
    <mergeCell ref="B155:D155"/>
    <mergeCell ref="B162:D162"/>
    <mergeCell ref="B163:D163"/>
    <mergeCell ref="B157:D157"/>
    <mergeCell ref="B158:D158"/>
    <mergeCell ref="B232:D232"/>
    <mergeCell ref="B233:D233"/>
    <mergeCell ref="B142:D142"/>
    <mergeCell ref="B143:D143"/>
    <mergeCell ref="B136:D136"/>
    <mergeCell ref="B137:D137"/>
    <mergeCell ref="B138:D138"/>
    <mergeCell ref="B139:D139"/>
    <mergeCell ref="B140:D140"/>
    <mergeCell ref="B141:D141"/>
    <mergeCell ref="B135:D135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16:D116"/>
    <mergeCell ref="B117:D117"/>
    <mergeCell ref="B118:D118"/>
    <mergeCell ref="B119:D119"/>
    <mergeCell ref="B120:D120"/>
    <mergeCell ref="B134:D134"/>
    <mergeCell ref="B133:D133"/>
    <mergeCell ref="B107:D107"/>
    <mergeCell ref="B108:D108"/>
    <mergeCell ref="B122:D122"/>
    <mergeCell ref="B123:D123"/>
    <mergeCell ref="B121:D121"/>
    <mergeCell ref="B111:D111"/>
    <mergeCell ref="B112:D112"/>
    <mergeCell ref="B113:D113"/>
    <mergeCell ref="B114:D114"/>
    <mergeCell ref="B115:D115"/>
    <mergeCell ref="B109:D109"/>
    <mergeCell ref="B110:D110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91:D91"/>
    <mergeCell ref="B92:D92"/>
    <mergeCell ref="B93:D93"/>
    <mergeCell ref="B94:D94"/>
    <mergeCell ref="B95:D95"/>
    <mergeCell ref="B96:D96"/>
    <mergeCell ref="B81:D81"/>
    <mergeCell ref="B82:D82"/>
    <mergeCell ref="B83:D83"/>
    <mergeCell ref="B84:D84"/>
    <mergeCell ref="B97:D97"/>
    <mergeCell ref="B98:D98"/>
    <mergeCell ref="B87:D87"/>
    <mergeCell ref="B88:D88"/>
    <mergeCell ref="B89:D89"/>
    <mergeCell ref="B90:D90"/>
    <mergeCell ref="B71:D71"/>
    <mergeCell ref="B72:D72"/>
    <mergeCell ref="B85:D85"/>
    <mergeCell ref="B86:D86"/>
    <mergeCell ref="B75:D75"/>
    <mergeCell ref="B76:D76"/>
    <mergeCell ref="B77:D77"/>
    <mergeCell ref="B78:D78"/>
    <mergeCell ref="B79:D79"/>
    <mergeCell ref="B80:D80"/>
    <mergeCell ref="B73:D73"/>
    <mergeCell ref="B74:D74"/>
    <mergeCell ref="B63:D63"/>
    <mergeCell ref="B64:D64"/>
    <mergeCell ref="B65:D65"/>
    <mergeCell ref="B66:D66"/>
    <mergeCell ref="B67:D67"/>
    <mergeCell ref="B68:D68"/>
    <mergeCell ref="B69:D69"/>
    <mergeCell ref="B70:D70"/>
    <mergeCell ref="B55:D55"/>
    <mergeCell ref="B56:D56"/>
    <mergeCell ref="B57:D57"/>
    <mergeCell ref="B58:D58"/>
    <mergeCell ref="B59:D59"/>
    <mergeCell ref="B60:D60"/>
    <mergeCell ref="B44:D44"/>
    <mergeCell ref="B45:D45"/>
    <mergeCell ref="B46:D46"/>
    <mergeCell ref="B47:D47"/>
    <mergeCell ref="B61:D61"/>
    <mergeCell ref="B62:D62"/>
    <mergeCell ref="B51:D51"/>
    <mergeCell ref="B52:D52"/>
    <mergeCell ref="B53:D53"/>
    <mergeCell ref="B54:D54"/>
    <mergeCell ref="B35:D35"/>
    <mergeCell ref="B36:D36"/>
    <mergeCell ref="B49:D49"/>
    <mergeCell ref="B48:D48"/>
    <mergeCell ref="B50:D50"/>
    <mergeCell ref="B39:D39"/>
    <mergeCell ref="B40:D40"/>
    <mergeCell ref="B41:D41"/>
    <mergeCell ref="B42:D42"/>
    <mergeCell ref="B43:D43"/>
    <mergeCell ref="B37:D37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26:D26"/>
    <mergeCell ref="B18:D18"/>
    <mergeCell ref="B19:D19"/>
    <mergeCell ref="B20:D20"/>
    <mergeCell ref="B21:D21"/>
    <mergeCell ref="B22:D22"/>
    <mergeCell ref="B23:D23"/>
    <mergeCell ref="B24:D24"/>
    <mergeCell ref="B12:D12"/>
    <mergeCell ref="B25:D25"/>
    <mergeCell ref="B15:D15"/>
    <mergeCell ref="B16:D16"/>
    <mergeCell ref="B17:D17"/>
    <mergeCell ref="B13:D13"/>
    <mergeCell ref="B14:D14"/>
    <mergeCell ref="B9:D9"/>
    <mergeCell ref="B10:D10"/>
    <mergeCell ref="B11:D11"/>
    <mergeCell ref="E2:J2"/>
    <mergeCell ref="D3:J3"/>
    <mergeCell ref="E4:J4"/>
    <mergeCell ref="C5:E5"/>
    <mergeCell ref="A6:L6"/>
    <mergeCell ref="A7:L7"/>
  </mergeCells>
  <printOptions/>
  <pageMargins left="0.31" right="0.21" top="0.42" bottom="0.29" header="0.29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2012-03-02T07:22:01Z</dcterms:modified>
  <cp:category/>
  <cp:version/>
  <cp:contentType/>
  <cp:contentStatus/>
</cp:coreProperties>
</file>